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05" windowWidth="14355" windowHeight="6720" activeTab="3"/>
  </bookViews>
  <sheets>
    <sheet name="Sheet1" sheetId="1" r:id="rId1"/>
    <sheet name="Sheet2" sheetId="2" r:id="rId2"/>
    <sheet name="Sheet3" sheetId="3" r:id="rId3"/>
    <sheet name="Two-Factor 4-Run DOE" sheetId="4" r:id="rId4"/>
  </sheets>
  <externalReferences>
    <externalReference r:id="rId5"/>
    <externalReference r:id="rId6"/>
    <externalReference r:id="rId7"/>
  </externalReferences>
  <definedNames>
    <definedName name="addDataUCL" localSheetId="3">OFFSET('[1]Rough data'!$B$2,0,0,COUNT('[1]Rough data'!$M$1:$M$65536),1)</definedName>
    <definedName name="bins_array" localSheetId="3">[2]Histogram!$Y$2:$Y$3</definedName>
    <definedName name="cdfButton_Click" localSheetId="3">'Two-Factor 4-Run DOE'!cdfButton_Click</definedName>
    <definedName name="chartSource" localSheetId="3">OFFSET('[2]Rough data'!$B$1,0,0,MATCH(1E+306,'[2]Rough data'!$B$1:$B$65536,1),2)</definedName>
    <definedName name="cpk_Area_Style_Click" localSheetId="3">'Two-Factor 4-Run DOE'!cpk_Area_Style_Click</definedName>
    <definedName name="cpk_Change_LSL_Click" localSheetId="3">'Two-Factor 4-Run DOE'!cpk_Change_LSL_Click</definedName>
    <definedName name="cpk_Change_USL_Click" localSheetId="3">'Two-Factor 4-Run DOE'!cpk_Change_USL_Click</definedName>
    <definedName name="cpk_Line_Style_Click" localSheetId="3">'Two-Factor 4-Run DOE'!cpk_Line_Style_Click</definedName>
    <definedName name="cpk_No_LSL_Click" localSheetId="3">'Two-Factor 4-Run DOE'!cpk_No_LSL_Click</definedName>
    <definedName name="cpk_No_USL_Click" localSheetId="3">'Two-Factor 4-Run DOE'!cpk_No_USL_Click</definedName>
    <definedName name="cpk_Res_Spinner_Click" localSheetId="3">'Two-Factor 4-Run DOE'!cpk_Res_Spinner_Click</definedName>
    <definedName name="cpkButton_Click" localSheetId="3">'Two-Factor 4-Run DOE'!cpkButton_Click</definedName>
    <definedName name="data" localSheetId="3">[2]Histogram!$Z$2:$Z$3</definedName>
    <definedName name="data_array" localSheetId="3">[2]Histogram!$A$2:$A$5</definedName>
    <definedName name="dataSource" localSheetId="3">OFFSET([2]Histogram!$A$2,0,0,COUNT([2]Histogram!$A$1:$A$65536),1)</definedName>
    <definedName name="Diagram_Back_Click" localSheetId="3">'Two-Factor 4-Run DOE'!Diagram_Back_Click</definedName>
    <definedName name="Diagram_Finish_Click" localSheetId="3">'Two-Factor 4-Run DOE'!Diagram_Finish_Click</definedName>
    <definedName name="Diagram_Finish_Click_" localSheetId="3">'Two-Factor 4-Run DOE'!Diagram_Finish_Click_</definedName>
    <definedName name="Diagrams_Dialog_Constructor" localSheetId="3">'Two-Factor 4-Run DOE'!Diagrams_Dialog_Constructor</definedName>
    <definedName name="g_Cancel_Chart" localSheetId="3">'Two-Factor 4-Run DOE'!g_Cancel_Chart</definedName>
    <definedName name="Height">16</definedName>
    <definedName name="hist_Back_Click" localSheetId="3">'Two-Factor 4-Run DOE'!hist_Back_Click</definedName>
    <definedName name="hist_Save_Defaults" localSheetId="3">'Two-Factor 4-Run DOE'!hist_Save_Defaults</definedName>
    <definedName name="histButton_Click" localSheetId="3">'Two-Factor 4-Run DOE'!histButton_Click</definedName>
    <definedName name="individualsSource" localSheetId="3">OFFSET('[2]Individuals Control Chart'!$B$2,0,0,MATCH(1E+306,'[2]Individuals Control Chart'!$B$2:$B$65536,1),1)</definedName>
    <definedName name="meanCalc" localSheetId="3">OFFSET('[1]Rough data'!$A$2,0,0,COUNT('[1]Rough data'!$A$1:$A$65536),1)</definedName>
    <definedName name="par_2DwCum_Click" localSheetId="3">'Two-Factor 4-Run DOE'!par_2DwCum_Click</definedName>
    <definedName name="par_2DwoCum_Click" localSheetId="3">'Two-Factor 4-Run DOE'!par_2DwoCum_Click</definedName>
    <definedName name="par_3DwoCum_Click" localSheetId="3">'Two-Factor 4-Run DOE'!par_3DwoCum_Click</definedName>
    <definedName name="par_Ascend_Click" localSheetId="3">'Two-Factor 4-Run DOE'!par_Ascend_Click</definedName>
    <definedName name="par_Back_Click" localSheetId="3">'Two-Factor 4-Run DOE'!par_Back_Click</definedName>
    <definedName name="par_Descend_Click" localSheetId="3">'Two-Factor 4-Run DOE'!par_Descend_Click</definedName>
    <definedName name="par_First_Row_Click" localSheetId="3">'Two-Factor 4-Run DOE'!par_First_Row_Click</definedName>
    <definedName name="par_Save_Defaults" localSheetId="3">'Two-Factor 4-Run DOE'!par_Save_Defaults</definedName>
    <definedName name="parButton_Click" localSheetId="3">'Two-Factor 4-Run DOE'!parButton_Click</definedName>
    <definedName name="paretoSource" localSheetId="3">OFFSET('[2]Pareto Chart'!$A$1,0,0,COUNTA('[2]Pareto Chart'!$A$1:$A$65536),2)</definedName>
    <definedName name="rngxl">#REF!</definedName>
    <definedName name="rngxl_">#REF!</definedName>
    <definedName name="rngxl2" localSheetId="3">#REF!</definedName>
    <definedName name="rngxl2_">#REF!</definedName>
    <definedName name="scat_Back_Click" localSheetId="3">'Two-Factor 4-Run DOE'!scat_Back_Click</definedName>
    <definedName name="scat_Backward_Spinner_Click" localSheetId="3">'Two-Factor 4-Run DOE'!scat_Backward_Spinner_Click</definedName>
    <definedName name="scat_Cubic_Click" localSheetId="3">'Two-Factor 4-Run DOE'!scat_Cubic_Click</definedName>
    <definedName name="scat_Display_Stats_Click" localSheetId="3">'Two-Factor 4-Run DOE'!scat_Display_Stats_Click</definedName>
    <definedName name="scat_Forward_Spinner_Click" localSheetId="3">'Two-Factor 4-Run DOE'!scat_Forward_Spinner_Click</definedName>
    <definedName name="scat_Linear_Click" localSheetId="3">'Two-Factor 4-Run DOE'!scat_Linear_Click</definedName>
    <definedName name="scat_No_Line_Click" localSheetId="3">'Two-Factor 4-Run DOE'!scat_No_Line_Click</definedName>
    <definedName name="scat_Quadratic_Click" localSheetId="3">'Two-Factor 4-Run DOE'!scat_Quadratic_Click</definedName>
    <definedName name="scat_Save_Defaults" localSheetId="3">'Two-Factor 4-Run DOE'!scat_Save_Defaults</definedName>
    <definedName name="scatButton_Click" localSheetId="3">'Two-Factor 4-Run DOE'!scatButton_Click</definedName>
    <definedName name="Small_Back_Click" localSheetId="3">'Two-Factor 4-Run DOE'!Small_Back_Click</definedName>
    <definedName name="Small_Back_Click_" localSheetId="3">'Two-Factor 4-Run DOE'!Small_Back_Click_</definedName>
    <definedName name="solver_adj" localSheetId="3" hidden="1">'Two-Factor 4-Run DOE'!$H$11:$H$12</definedName>
    <definedName name="solver_cvg" localSheetId="3" hidden="1">0.0001</definedName>
    <definedName name="solver_drv" localSheetId="3" hidden="1">1</definedName>
    <definedName name="solver_est" localSheetId="3" hidden="1">1</definedName>
    <definedName name="solver_itr" localSheetId="3" hidden="1">100</definedName>
    <definedName name="solver_lhs1" localSheetId="3" hidden="1">'Two-Factor 4-Run DOE'!$I$11</definedName>
    <definedName name="solver_lhs10" localSheetId="3" hidden="1">'Two-Factor 4-Run DOE'!#REF!</definedName>
    <definedName name="solver_lhs2" localSheetId="3" hidden="1">'Two-Factor 4-Run DOE'!$I$11</definedName>
    <definedName name="solver_lhs3" localSheetId="3" hidden="1">'Two-Factor 4-Run DOE'!$I$12</definedName>
    <definedName name="solver_lhs4" localSheetId="3" hidden="1">'Two-Factor 4-Run DOE'!$I$12</definedName>
    <definedName name="solver_lhs5" localSheetId="3" hidden="1">'Two-Factor 4-Run DOE'!#REF!</definedName>
    <definedName name="solver_lhs6" localSheetId="3" hidden="1">'Two-Factor 4-Run DOE'!#REF!</definedName>
    <definedName name="solver_lhs7" localSheetId="3" hidden="1">'Two-Factor 4-Run DOE'!#REF!</definedName>
    <definedName name="solver_lhs8" localSheetId="3" hidden="1">'Two-Factor 4-Run DOE'!#REF!</definedName>
    <definedName name="solver_lhs9" localSheetId="3" hidden="1">'Two-Factor 4-Run DOE'!#REF!</definedName>
    <definedName name="solver_lin" localSheetId="3" hidden="1">2</definedName>
    <definedName name="solver_neg" localSheetId="3" hidden="1">2</definedName>
    <definedName name="solver_num" localSheetId="3" hidden="1">4</definedName>
    <definedName name="solver_nwt" localSheetId="3" hidden="1">1</definedName>
    <definedName name="solver_opt" localSheetId="3" hidden="1">'Two-Factor 4-Run DOE'!$J$11</definedName>
    <definedName name="solver_pre" localSheetId="3" hidden="1">0.000001</definedName>
    <definedName name="solver_rel1" localSheetId="3" hidden="1">1</definedName>
    <definedName name="solver_rel10" localSheetId="3" hidden="1">3</definedName>
    <definedName name="solver_rel2" localSheetId="3" hidden="1">3</definedName>
    <definedName name="solver_rel3" localSheetId="3" hidden="1">1</definedName>
    <definedName name="solver_rel4" localSheetId="3" hidden="1">3</definedName>
    <definedName name="solver_rel5" localSheetId="3" hidden="1">3</definedName>
    <definedName name="solver_rel6" localSheetId="3" hidden="1">3</definedName>
    <definedName name="solver_rel7" localSheetId="3" hidden="1">1</definedName>
    <definedName name="solver_rel8" localSheetId="3" hidden="1">3</definedName>
    <definedName name="solver_rel9" localSheetId="3" hidden="1">1</definedName>
    <definedName name="solver_rhs1" localSheetId="3" hidden="1">1</definedName>
    <definedName name="solver_rhs10" localSheetId="3" hidden="1">-1</definedName>
    <definedName name="solver_rhs2" localSheetId="3" hidden="1">-1</definedName>
    <definedName name="solver_rhs3" localSheetId="3" hidden="1">1</definedName>
    <definedName name="solver_rhs4" localSheetId="3" hidden="1">-1</definedName>
    <definedName name="solver_rhs5" localSheetId="3" hidden="1">-1</definedName>
    <definedName name="solver_rhs6" localSheetId="3" hidden="1">-1</definedName>
    <definedName name="solver_rhs7" localSheetId="3" hidden="1">1</definedName>
    <definedName name="solver_rhs8" localSheetId="3" hidden="1">-1</definedName>
    <definedName name="solver_rhs9" localSheetId="3" hidden="1">1</definedName>
    <definedName name="solver_scl" localSheetId="3" hidden="1">2</definedName>
    <definedName name="solver_sho" localSheetId="3" hidden="1">2</definedName>
    <definedName name="solver_tim" localSheetId="3" hidden="1">100</definedName>
    <definedName name="solver_tol" localSheetId="3" hidden="1">0.05</definedName>
    <definedName name="solver_typ" localSheetId="3" hidden="1">1</definedName>
    <definedName name="solver_val" localSheetId="3" hidden="1">0</definedName>
    <definedName name="StartValue">0.475</definedName>
    <definedName name="statButton_Click" localSheetId="3">'Two-Factor 4-Run DOE'!statButton_Click</definedName>
    <definedName name="Title">'[3]Two-Factor 4-Run DOE'!$C$3</definedName>
    <definedName name="Width">4</definedName>
    <definedName name="xLabelSource" localSheetId="3">OFFSET('[2]Individuals Control Chart'!$A$2,0,0,COUNTA('[2]Individuals Control Chart'!$A$2:$A$1000),1)</definedName>
    <definedName name="xlrng" localSheetId="3">[2]Histogram!$Y$4</definedName>
    <definedName name="xSource" localSheetId="3">OFFSET('[2]Rough data'!$A$1,0,0,MATCH(1E+306,'[2]Rough data'!$B$1:$B$65536,1),1)</definedName>
  </definedNames>
  <calcPr calcId="145621"/>
</workbook>
</file>

<file path=xl/calcChain.xml><?xml version="1.0" encoding="utf-8"?>
<calcChain xmlns="http://schemas.openxmlformats.org/spreadsheetml/2006/main">
  <c r="D55" i="4" l="1"/>
  <c r="D54" i="4"/>
  <c r="F270" i="4"/>
  <c r="B270" i="4"/>
  <c r="F269" i="4"/>
  <c r="B269" i="4"/>
  <c r="F268" i="4"/>
  <c r="B268" i="4"/>
  <c r="C266" i="4"/>
  <c r="B184" i="4"/>
  <c r="B183" i="4"/>
  <c r="D182" i="4"/>
  <c r="C182" i="4"/>
  <c r="B182" i="4"/>
  <c r="C180" i="4"/>
  <c r="F172" i="4"/>
  <c r="C171" i="4"/>
  <c r="E152" i="4"/>
  <c r="B152" i="4"/>
  <c r="E151" i="4"/>
  <c r="B151" i="4"/>
  <c r="E150" i="4"/>
  <c r="B150" i="4"/>
  <c r="D52" i="4"/>
  <c r="C52" i="4"/>
  <c r="C51" i="4" s="1"/>
  <c r="C36" i="4"/>
  <c r="F28" i="4"/>
  <c r="C28" i="4"/>
  <c r="F27" i="4"/>
  <c r="C27" i="4"/>
  <c r="F26" i="4"/>
  <c r="C26" i="4"/>
  <c r="F25" i="4"/>
  <c r="C25" i="4"/>
  <c r="P20" i="4"/>
  <c r="H28" i="4" s="1"/>
  <c r="I28" i="4" s="1"/>
  <c r="O20" i="4"/>
  <c r="G28" i="4" s="1"/>
  <c r="D184" i="4" s="1"/>
  <c r="E20" i="4"/>
  <c r="D20" i="4"/>
  <c r="P19" i="4"/>
  <c r="H27" i="4" s="1"/>
  <c r="O19" i="4"/>
  <c r="G27" i="4" s="1"/>
  <c r="E19" i="4"/>
  <c r="D19" i="4"/>
  <c r="P18" i="4"/>
  <c r="H26" i="4" s="1"/>
  <c r="O18" i="4"/>
  <c r="G26" i="4" s="1"/>
  <c r="C184" i="4" s="1"/>
  <c r="E18" i="4"/>
  <c r="D18" i="4"/>
  <c r="P17" i="4"/>
  <c r="H25" i="4" s="1"/>
  <c r="O17" i="4"/>
  <c r="G25" i="4" s="1"/>
  <c r="E17" i="4"/>
  <c r="D17" i="4"/>
  <c r="E16" i="4"/>
  <c r="D16" i="4"/>
  <c r="I12" i="4"/>
  <c r="I11" i="4"/>
  <c r="E52" i="4" l="1"/>
  <c r="C82" i="4"/>
  <c r="D80" i="4"/>
  <c r="C269" i="4" s="1"/>
  <c r="E80" i="4"/>
  <c r="G269" i="4" s="1"/>
  <c r="I25" i="4"/>
  <c r="D79" i="4"/>
  <c r="I26" i="4"/>
  <c r="E79" i="4"/>
  <c r="I27" i="4"/>
  <c r="F80" i="4"/>
  <c r="C183" i="4"/>
  <c r="D34" i="4"/>
  <c r="C151" i="4" s="1"/>
  <c r="E34" i="4"/>
  <c r="F151" i="4" s="1"/>
  <c r="D183" i="4"/>
  <c r="E33" i="4"/>
  <c r="D33" i="4"/>
  <c r="F33" i="4"/>
  <c r="F34" i="4"/>
  <c r="F79" i="4"/>
  <c r="F81" i="4" s="1"/>
  <c r="F82" i="4" s="1"/>
  <c r="P86" i="4" s="1"/>
  <c r="C152" i="4" l="1"/>
  <c r="D35" i="4"/>
  <c r="D36" i="4" s="1"/>
  <c r="F152" i="4"/>
  <c r="E35" i="4"/>
  <c r="E36" i="4" s="1"/>
  <c r="F174" i="4"/>
  <c r="G174" i="4" s="1"/>
  <c r="F173" i="4"/>
  <c r="G173" i="4" s="1"/>
  <c r="H41" i="4"/>
  <c r="E51" i="4"/>
  <c r="F35" i="4"/>
  <c r="F36" i="4" s="1"/>
  <c r="B174" i="4"/>
  <c r="C174" i="4" s="1"/>
  <c r="B173" i="4"/>
  <c r="C173" i="4" s="1"/>
  <c r="G270" i="4"/>
  <c r="E81" i="4"/>
  <c r="E82" i="4" s="1"/>
  <c r="O86" i="4" s="1"/>
  <c r="C270" i="4"/>
  <c r="B274" i="4" s="1"/>
  <c r="C274" i="4" s="1"/>
  <c r="D81" i="4"/>
  <c r="D82" i="4" s="1"/>
  <c r="N86" i="4" s="1"/>
  <c r="N90" i="4" a="1"/>
  <c r="B273" i="4" l="1"/>
  <c r="C273" i="4" s="1"/>
  <c r="O91" i="4"/>
  <c r="P90" i="4"/>
  <c r="N90" i="4"/>
  <c r="P91" i="4"/>
  <c r="N91" i="4"/>
  <c r="O90" i="4"/>
  <c r="K11" i="4"/>
  <c r="D56" i="4"/>
  <c r="D51" i="4"/>
  <c r="D50" i="4" s="1"/>
  <c r="O33" i="4"/>
  <c r="N33" i="4"/>
  <c r="J11" i="4"/>
  <c r="P33" i="4"/>
  <c r="E37" i="4"/>
  <c r="E38" i="4" s="1"/>
  <c r="C37" i="4"/>
  <c r="C38" i="4" s="1"/>
  <c r="H42" i="4"/>
  <c r="H43" i="4" s="1"/>
  <c r="E39" i="4"/>
  <c r="C39" i="4"/>
  <c r="F37" i="4"/>
  <c r="F38" i="4" s="1"/>
  <c r="F39" i="4" s="1"/>
  <c r="D37" i="4"/>
  <c r="D38" i="4" s="1"/>
  <c r="D39" i="4" s="1"/>
  <c r="N39" i="4" l="1"/>
  <c r="P39" i="4"/>
  <c r="O39" i="4"/>
  <c r="E50" i="4"/>
  <c r="F50" i="4" s="1"/>
  <c r="G50" i="4" s="1"/>
  <c r="N37" i="4" a="1"/>
  <c r="P38" i="4" l="1"/>
  <c r="N38" i="4"/>
  <c r="O37" i="4"/>
  <c r="O38" i="4"/>
  <c r="P37" i="4"/>
  <c r="N37" i="4"/>
</calcChain>
</file>

<file path=xl/sharedStrings.xml><?xml version="1.0" encoding="utf-8"?>
<sst xmlns="http://schemas.openxmlformats.org/spreadsheetml/2006/main" count="113" uniqueCount="81">
  <si>
    <t>Two-Factor, Two-Level, 4-Run, Full-Factorial Design of Experiments</t>
  </si>
  <si>
    <t>Title:</t>
  </si>
  <si>
    <t>Date:</t>
  </si>
  <si>
    <t>Name of Experimenter:</t>
  </si>
  <si>
    <t>Response:</t>
  </si>
  <si>
    <t>Goal:</t>
  </si>
  <si>
    <t>Predicted Output for Y:</t>
  </si>
  <si>
    <t>Factor</t>
  </si>
  <si>
    <t>Factor Name</t>
  </si>
  <si>
    <t>Low</t>
  </si>
  <si>
    <t>High</t>
  </si>
  <si>
    <t>Factor
Name</t>
  </si>
  <si>
    <t>Enter Actual Factor Setting - uncoded</t>
  </si>
  <si>
    <t>Factor setting coded</t>
  </si>
  <si>
    <t>Y-hat:</t>
  </si>
  <si>
    <t>S-hat:</t>
  </si>
  <si>
    <t>A</t>
  </si>
  <si>
    <t>B</t>
  </si>
  <si>
    <t>Experimental Worksheet:</t>
  </si>
  <si>
    <t>Outer Array or Response Replicates:</t>
  </si>
  <si>
    <t>Standard
Run Order</t>
  </si>
  <si>
    <t>Actual
Run Order</t>
  </si>
  <si>
    <t>Yrep1</t>
  </si>
  <si>
    <t>Yrep2</t>
  </si>
  <si>
    <t>Yrep3</t>
  </si>
  <si>
    <t>Yrep4</t>
  </si>
  <si>
    <t>Yrep5</t>
  </si>
  <si>
    <t>Yrep6</t>
  </si>
  <si>
    <t>Yrep7</t>
  </si>
  <si>
    <t>Yrep8</t>
  </si>
  <si>
    <t>Yrep9</t>
  </si>
  <si>
    <t>Average (Y)</t>
  </si>
  <si>
    <t>StdDev (Y)</t>
  </si>
  <si>
    <t>Coded Design Matrix:</t>
  </si>
  <si>
    <t>AB</t>
  </si>
  <si>
    <t>Variance(Y)</t>
  </si>
  <si>
    <t>Calculation of Effects and Coefficients for Average (Y):</t>
  </si>
  <si>
    <t>Absolute Value of Coefficients for Average (Y):</t>
  </si>
  <si>
    <t>Constant</t>
  </si>
  <si>
    <t>Avg(Avg(Y)) @ +1:</t>
  </si>
  <si>
    <t>Avg(Avg(Y)) @ -1:</t>
  </si>
  <si>
    <t>Effect (Delta):</t>
  </si>
  <si>
    <t>Absolute Value of Coefficients and ME for Average (Y) sorted for Pareto:</t>
  </si>
  <si>
    <t>Coefficient (Delta/2):</t>
  </si>
  <si>
    <t>SE Coefficient:</t>
  </si>
  <si>
    <t>T-Value</t>
  </si>
  <si>
    <t>P-Value</t>
  </si>
  <si>
    <t>Estimate of Experimental Error StdDev (from replicates):</t>
  </si>
  <si>
    <t>Margin of Error for Coefficients (95% Conf. Level):</t>
  </si>
  <si>
    <t>Margin of Error for Effects (95% Conf. Level):</t>
  </si>
  <si>
    <t>ANOVA (from replicates):</t>
  </si>
  <si>
    <t>DF</t>
  </si>
  <si>
    <t>SS</t>
  </si>
  <si>
    <t>MS</t>
  </si>
  <si>
    <t>F</t>
  </si>
  <si>
    <t>P</t>
  </si>
  <si>
    <t>Model</t>
  </si>
  <si>
    <t>Error</t>
  </si>
  <si>
    <t>Total</t>
  </si>
  <si>
    <t>R-Square:</t>
  </si>
  <si>
    <t>R-Square Adj.:</t>
  </si>
  <si>
    <t>S</t>
  </si>
  <si>
    <t>Calculation of Effects and Coefficients for StdDev (Y):</t>
  </si>
  <si>
    <t>StdDev (Y) @ +1:</t>
  </si>
  <si>
    <t>StdDev (Y) @ -1:</t>
  </si>
  <si>
    <t>Absolute Value of Coefficients for StdDev (Y):</t>
  </si>
  <si>
    <t>Absolute Value of Coefficients and ME for StdDev (Y) sorted for Pareto:</t>
  </si>
  <si>
    <t>SigmaXL Inc., Copyright © 2004 - 2015, Version 1.0. This template is licensed to registered users of SigmaXL.  It is a part of the SigmaXL software and may not be redistributed.</t>
  </si>
  <si>
    <t>Y</t>
  </si>
  <si>
    <t>Main Effects Plots for Avg(Avg(Y)):</t>
  </si>
  <si>
    <t>Y Scale:</t>
  </si>
  <si>
    <t>Use:</t>
  </si>
  <si>
    <t>Interaction Plot for Avg(Avg(Y)):</t>
  </si>
  <si>
    <t>Main Effects Plots for StdDev (Y):</t>
  </si>
  <si>
    <t>Fertilizer</t>
  </si>
  <si>
    <t>Water</t>
  </si>
  <si>
    <t>StdOrder</t>
  </si>
  <si>
    <t>RunOrder</t>
  </si>
  <si>
    <t>CenterPt</t>
  </si>
  <si>
    <t>Blocks</t>
  </si>
  <si>
    <t>Row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</si>
</sst>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.\-\-\-00000000000000000000000;00000000000000000000000000000000000000000000000000000000000000000000000000000000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color indexed="62"/>
      <name val="Arial"/>
      <family val="2"/>
    </font>
    <font>
      <b/>
      <sz val="8"/>
      <name val="Arial"/>
      <family val="2"/>
    </font>
    <font>
      <sz val="10"/>
      <color indexed="10"/>
      <name val="Arial"/>
      <family val="2"/>
    </font>
    <font>
      <sz val="10"/>
      <color indexed="53"/>
      <name val="Arial"/>
      <family val="2"/>
    </font>
    <font>
      <b/>
      <sz val="10"/>
      <color indexed="53"/>
      <name val="Arial"/>
      <family val="2"/>
    </font>
    <font>
      <sz val="10"/>
      <color indexed="9"/>
      <name val="Arial"/>
      <family val="2"/>
    </font>
    <font>
      <b/>
      <sz val="10"/>
      <color indexed="9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8"/>
      <name val="Calibri"/>
      <family val="2"/>
    </font>
    <font>
      <b/>
      <sz val="12"/>
      <name val="Arial"/>
      <family val="2"/>
    </font>
    <font>
      <b/>
      <sz val="18"/>
      <color indexed="56"/>
      <name val="Cambria"/>
      <family val="2"/>
    </font>
  </fonts>
  <fills count="21">
    <fill>
      <patternFill patternType="none"/>
    </fill>
    <fill>
      <patternFill patternType="gray125"/>
    </fill>
    <fill>
      <patternFill patternType="solid">
        <fgColor indexed="13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30"/>
        <bgColor indexed="30"/>
      </patternFill>
    </fill>
    <fill>
      <patternFill patternType="solid">
        <fgColor indexed="45"/>
        <bgColor indexed="45"/>
      </patternFill>
    </fill>
    <fill>
      <patternFill patternType="solid">
        <fgColor indexed="29"/>
        <bgColor indexed="29"/>
      </patternFill>
    </fill>
    <fill>
      <patternFill patternType="solid">
        <fgColor indexed="42"/>
        <bgColor indexed="42"/>
      </patternFill>
    </fill>
    <fill>
      <patternFill patternType="solid">
        <fgColor indexed="11"/>
        <bgColor indexed="11"/>
      </patternFill>
    </fill>
    <fill>
      <patternFill patternType="solid">
        <fgColor indexed="46"/>
        <bgColor indexed="46"/>
      </patternFill>
    </fill>
    <fill>
      <patternFill patternType="solid">
        <fgColor indexed="36"/>
        <bgColor indexed="36"/>
      </patternFill>
    </fill>
    <fill>
      <patternFill patternType="solid">
        <fgColor indexed="27"/>
        <bgColor indexed="27"/>
      </patternFill>
    </fill>
    <fill>
      <patternFill patternType="solid">
        <fgColor indexed="49"/>
        <bgColor indexed="49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2"/>
        <bgColor indexed="52"/>
      </patternFill>
    </fill>
    <fill>
      <patternFill patternType="lightUp">
        <fgColor indexed="9"/>
        <bgColor indexed="49"/>
      </patternFill>
    </fill>
    <fill>
      <patternFill patternType="lightUp">
        <fgColor indexed="9"/>
        <bgColor indexed="10"/>
      </patternFill>
    </fill>
    <fill>
      <patternFill patternType="lightUp">
        <fgColor indexed="9"/>
        <bgColor indexed="57"/>
      </patternFill>
    </fill>
    <fill>
      <patternFill patternType="solid">
        <fgColor indexed="9"/>
        <bgColor indexed="64"/>
      </patternFill>
    </fill>
  </fills>
  <borders count="39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medium">
        <color auto="1"/>
      </top>
      <bottom style="medium">
        <color auto="1"/>
      </bottom>
      <diagonal/>
    </border>
  </borders>
  <cellStyleXfs count="51">
    <xf numFmtId="0" fontId="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3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13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3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4" borderId="0" applyNumberFormat="0" applyBorder="0" applyAlignment="0" applyProtection="0"/>
    <xf numFmtId="0" fontId="13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3" fillId="16" borderId="0" applyNumberFormat="0" applyBorder="0" applyAlignment="0" applyProtection="0"/>
    <xf numFmtId="0" fontId="4" fillId="0" borderId="0" applyNumberFormat="0" applyAlignment="0"/>
    <xf numFmtId="0" fontId="4" fillId="0" borderId="0" applyNumberFormat="0" applyAlignment="0"/>
    <xf numFmtId="0" fontId="4" fillId="0" borderId="0" applyNumberFormat="0" applyAlignment="0"/>
    <xf numFmtId="0" fontId="14" fillId="17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38" fontId="4" fillId="20" borderId="0" applyNumberFormat="0" applyBorder="0" applyAlignment="0" applyProtection="0"/>
    <xf numFmtId="38" fontId="4" fillId="20" borderId="0" applyNumberFormat="0" applyBorder="0" applyAlignment="0" applyProtection="0"/>
    <xf numFmtId="38" fontId="4" fillId="20" borderId="0" applyNumberFormat="0" applyBorder="0" applyAlignment="0" applyProtection="0"/>
    <xf numFmtId="0" fontId="15" fillId="0" borderId="38" applyNumberFormat="0" applyAlignment="0" applyProtection="0">
      <alignment horizontal="left" vertical="center"/>
    </xf>
    <xf numFmtId="0" fontId="15" fillId="0" borderId="28">
      <alignment horizontal="left" vertical="center"/>
    </xf>
    <xf numFmtId="10" fontId="4" fillId="20" borderId="8" applyNumberFormat="0" applyBorder="0" applyAlignment="0" applyProtection="0"/>
    <xf numFmtId="10" fontId="4" fillId="20" borderId="8" applyNumberFormat="0" applyBorder="0" applyAlignment="0" applyProtection="0"/>
    <xf numFmtId="10" fontId="4" fillId="20" borderId="8" applyNumberFormat="0" applyBorder="0" applyAlignment="0" applyProtection="0"/>
    <xf numFmtId="164" fontId="2" fillId="0" borderId="0"/>
    <xf numFmtId="16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6" fillId="0" borderId="0" applyNumberFormat="0" applyFill="0" applyBorder="0" applyAlignment="0" applyProtection="0"/>
  </cellStyleXfs>
  <cellXfs count="134">
    <xf numFmtId="0" fontId="0" fillId="0" borderId="0" xfId="0"/>
    <xf numFmtId="0" fontId="2" fillId="0" borderId="0" xfId="1" applyProtection="1">
      <protection locked="0"/>
    </xf>
    <xf numFmtId="0" fontId="3" fillId="0" borderId="0" xfId="1" applyFont="1" applyProtection="1">
      <protection locked="0"/>
    </xf>
    <xf numFmtId="0" fontId="2" fillId="0" borderId="0" xfId="1" applyProtection="1"/>
    <xf numFmtId="0" fontId="2" fillId="0" borderId="0" xfId="1"/>
    <xf numFmtId="0" fontId="2" fillId="0" borderId="0" xfId="1" applyFont="1" applyAlignment="1" applyProtection="1">
      <alignment horizontal="right"/>
      <protection locked="0"/>
    </xf>
    <xf numFmtId="0" fontId="2" fillId="0" borderId="0" xfId="1" applyAlignment="1" applyProtection="1">
      <alignment horizontal="right"/>
      <protection locked="0"/>
    </xf>
    <xf numFmtId="0" fontId="2" fillId="0" borderId="1" xfId="1" applyBorder="1" applyProtection="1">
      <protection locked="0"/>
    </xf>
    <xf numFmtId="0" fontId="2" fillId="0" borderId="2" xfId="1" applyBorder="1" applyProtection="1">
      <protection locked="0"/>
    </xf>
    <xf numFmtId="0" fontId="2" fillId="0" borderId="3" xfId="1" applyBorder="1" applyProtection="1">
      <protection locked="0"/>
    </xf>
    <xf numFmtId="0" fontId="4" fillId="0" borderId="4" xfId="1" applyFont="1" applyBorder="1" applyAlignment="1" applyProtection="1">
      <alignment wrapText="1"/>
      <protection locked="0"/>
    </xf>
    <xf numFmtId="0" fontId="4" fillId="0" borderId="5" xfId="1" applyFont="1" applyBorder="1" applyAlignment="1" applyProtection="1">
      <alignment wrapText="1"/>
      <protection locked="0"/>
    </xf>
    <xf numFmtId="0" fontId="2" fillId="0" borderId="6" xfId="1" applyBorder="1" applyProtection="1">
      <protection locked="0"/>
    </xf>
    <xf numFmtId="0" fontId="2" fillId="0" borderId="5" xfId="1" applyFont="1" applyFill="1" applyBorder="1" applyAlignment="1" applyProtection="1">
      <alignment wrapText="1"/>
      <protection locked="0"/>
    </xf>
    <xf numFmtId="0" fontId="4" fillId="0" borderId="7" xfId="1" applyFont="1" applyBorder="1" applyProtection="1">
      <protection locked="0"/>
    </xf>
    <xf numFmtId="49" fontId="4" fillId="2" borderId="8" xfId="1" applyNumberFormat="1" applyFont="1" applyFill="1" applyBorder="1" applyProtection="1">
      <protection locked="0"/>
    </xf>
    <xf numFmtId="0" fontId="2" fillId="2" borderId="8" xfId="1" applyFill="1" applyBorder="1" applyProtection="1">
      <protection locked="0"/>
    </xf>
    <xf numFmtId="0" fontId="2" fillId="2" borderId="9" xfId="1" applyFill="1" applyBorder="1" applyProtection="1">
      <protection locked="0"/>
    </xf>
    <xf numFmtId="49" fontId="2" fillId="0" borderId="10" xfId="1" applyNumberFormat="1" applyBorder="1" applyProtection="1">
      <protection locked="0"/>
    </xf>
    <xf numFmtId="0" fontId="2" fillId="2" borderId="10" xfId="1" applyFill="1" applyBorder="1" applyProtection="1">
      <protection locked="0"/>
    </xf>
    <xf numFmtId="0" fontId="2" fillId="0" borderId="11" xfId="1" applyBorder="1" applyProtection="1">
      <protection locked="0"/>
    </xf>
    <xf numFmtId="0" fontId="2" fillId="0" borderId="12" xfId="1" applyBorder="1" applyProtection="1"/>
    <xf numFmtId="0" fontId="2" fillId="0" borderId="13" xfId="1" applyBorder="1" applyProtection="1"/>
    <xf numFmtId="0" fontId="5" fillId="0" borderId="0" xfId="1" applyFont="1" applyProtection="1">
      <protection locked="0"/>
    </xf>
    <xf numFmtId="0" fontId="4" fillId="0" borderId="14" xfId="1" applyFont="1" applyBorder="1" applyProtection="1">
      <protection locked="0"/>
    </xf>
    <xf numFmtId="49" fontId="4" fillId="2" borderId="15" xfId="1" applyNumberFormat="1" applyFont="1" applyFill="1" applyBorder="1" applyProtection="1">
      <protection locked="0"/>
    </xf>
    <xf numFmtId="0" fontId="2" fillId="2" borderId="15" xfId="1" applyFill="1" applyBorder="1" applyProtection="1">
      <protection locked="0"/>
    </xf>
    <xf numFmtId="0" fontId="2" fillId="2" borderId="16" xfId="1" applyFill="1" applyBorder="1" applyProtection="1">
      <protection locked="0"/>
    </xf>
    <xf numFmtId="49" fontId="2" fillId="0" borderId="17" xfId="1" applyNumberFormat="1" applyBorder="1" applyProtection="1">
      <protection locked="0"/>
    </xf>
    <xf numFmtId="0" fontId="2" fillId="2" borderId="17" xfId="1" applyFill="1" applyBorder="1" applyProtection="1">
      <protection locked="0"/>
    </xf>
    <xf numFmtId="0" fontId="2" fillId="0" borderId="18" xfId="1" applyBorder="1" applyProtection="1">
      <protection locked="0"/>
    </xf>
    <xf numFmtId="0" fontId="2" fillId="0" borderId="0" xfId="1" applyBorder="1" applyProtection="1">
      <protection locked="0"/>
    </xf>
    <xf numFmtId="0" fontId="2" fillId="0" borderId="0" xfId="1" applyFill="1" applyBorder="1" applyProtection="1">
      <protection locked="0"/>
    </xf>
    <xf numFmtId="0" fontId="3" fillId="0" borderId="0" xfId="1" applyFont="1" applyFill="1" applyBorder="1" applyProtection="1">
      <protection locked="0"/>
    </xf>
    <xf numFmtId="49" fontId="4" fillId="0" borderId="1" xfId="1" applyNumberFormat="1" applyFont="1" applyBorder="1" applyAlignment="1" applyProtection="1">
      <alignment wrapText="1"/>
      <protection locked="0"/>
    </xf>
    <xf numFmtId="49" fontId="4" fillId="0" borderId="3" xfId="1" applyNumberFormat="1" applyFont="1" applyBorder="1" applyAlignment="1" applyProtection="1">
      <alignment wrapText="1"/>
      <protection locked="0"/>
    </xf>
    <xf numFmtId="49" fontId="4" fillId="0" borderId="19" xfId="1" applyNumberFormat="1" applyFont="1" applyBorder="1" applyProtection="1">
      <protection locked="0"/>
    </xf>
    <xf numFmtId="49" fontId="4" fillId="0" borderId="2" xfId="1" applyNumberFormat="1" applyFont="1" applyBorder="1" applyProtection="1">
      <protection locked="0"/>
    </xf>
    <xf numFmtId="49" fontId="4" fillId="0" borderId="20" xfId="1" applyNumberFormat="1" applyFont="1" applyBorder="1" applyProtection="1">
      <protection locked="0"/>
    </xf>
    <xf numFmtId="49" fontId="4" fillId="0" borderId="21" xfId="1" applyNumberFormat="1" applyFont="1" applyBorder="1" applyProtection="1">
      <protection locked="0"/>
    </xf>
    <xf numFmtId="49" fontId="4" fillId="0" borderId="22" xfId="1" applyNumberFormat="1" applyFont="1" applyBorder="1" applyProtection="1">
      <protection locked="0"/>
    </xf>
    <xf numFmtId="49" fontId="4" fillId="0" borderId="1" xfId="1" applyNumberFormat="1" applyFont="1" applyFill="1" applyBorder="1" applyProtection="1">
      <protection locked="0"/>
    </xf>
    <xf numFmtId="49" fontId="4" fillId="0" borderId="3" xfId="1" applyNumberFormat="1" applyFont="1" applyFill="1" applyBorder="1" applyProtection="1">
      <protection locked="0"/>
    </xf>
    <xf numFmtId="49" fontId="4" fillId="0" borderId="0" xfId="1" applyNumberFormat="1" applyFont="1" applyFill="1" applyBorder="1" applyProtection="1"/>
    <xf numFmtId="0" fontId="2" fillId="0" borderId="7" xfId="1" applyBorder="1" applyProtection="1">
      <protection locked="0"/>
    </xf>
    <xf numFmtId="0" fontId="2" fillId="0" borderId="23" xfId="1" applyBorder="1" applyProtection="1">
      <protection locked="0"/>
    </xf>
    <xf numFmtId="0" fontId="2" fillId="0" borderId="8" xfId="1" applyBorder="1" applyProtection="1">
      <protection locked="0"/>
    </xf>
    <xf numFmtId="0" fontId="2" fillId="2" borderId="1" xfId="1" applyFill="1" applyBorder="1" applyProtection="1">
      <protection locked="0"/>
    </xf>
    <xf numFmtId="0" fontId="2" fillId="2" borderId="2" xfId="1" applyFill="1" applyBorder="1" applyProtection="1">
      <protection locked="0"/>
    </xf>
    <xf numFmtId="0" fontId="2" fillId="2" borderId="3" xfId="1" applyFill="1" applyBorder="1" applyProtection="1">
      <protection locked="0"/>
    </xf>
    <xf numFmtId="0" fontId="2" fillId="0" borderId="9" xfId="1" applyBorder="1" applyProtection="1">
      <protection locked="0"/>
    </xf>
    <xf numFmtId="0" fontId="2" fillId="2" borderId="7" xfId="1" applyFill="1" applyBorder="1" applyProtection="1">
      <protection locked="0"/>
    </xf>
    <xf numFmtId="0" fontId="2" fillId="0" borderId="14" xfId="1" applyBorder="1" applyProtection="1">
      <protection locked="0"/>
    </xf>
    <xf numFmtId="0" fontId="2" fillId="0" borderId="24" xfId="1" applyBorder="1" applyProtection="1">
      <protection locked="0"/>
    </xf>
    <xf numFmtId="0" fontId="2" fillId="0" borderId="15" xfId="1" applyBorder="1" applyProtection="1">
      <protection locked="0"/>
    </xf>
    <xf numFmtId="0" fontId="2" fillId="2" borderId="14" xfId="1" applyFill="1" applyBorder="1" applyProtection="1">
      <protection locked="0"/>
    </xf>
    <xf numFmtId="0" fontId="2" fillId="0" borderId="16" xfId="1" applyBorder="1" applyProtection="1">
      <protection locked="0"/>
    </xf>
    <xf numFmtId="0" fontId="5" fillId="0" borderId="0" xfId="1" applyFont="1" applyProtection="1"/>
    <xf numFmtId="0" fontId="4" fillId="0" borderId="1" xfId="1" applyFont="1" applyBorder="1" applyAlignment="1" applyProtection="1">
      <alignment wrapText="1"/>
      <protection locked="0"/>
    </xf>
    <xf numFmtId="0" fontId="4" fillId="0" borderId="3" xfId="1" applyFont="1" applyBorder="1" applyAlignment="1" applyProtection="1">
      <alignment wrapText="1"/>
      <protection locked="0"/>
    </xf>
    <xf numFmtId="0" fontId="4" fillId="0" borderId="1" xfId="1" applyFont="1" applyBorder="1" applyProtection="1">
      <protection locked="0"/>
    </xf>
    <xf numFmtId="0" fontId="4" fillId="0" borderId="2" xfId="1" applyFont="1" applyBorder="1" applyProtection="1">
      <protection locked="0"/>
    </xf>
    <xf numFmtId="0" fontId="4" fillId="0" borderId="1" xfId="1" applyFont="1" applyFill="1" applyBorder="1" applyProtection="1">
      <protection locked="0"/>
    </xf>
    <xf numFmtId="49" fontId="4" fillId="0" borderId="1" xfId="1" applyNumberFormat="1" applyFont="1" applyFill="1" applyBorder="1" applyAlignment="1" applyProtection="1">
      <alignment horizontal="center" wrapText="1"/>
      <protection locked="0"/>
    </xf>
    <xf numFmtId="49" fontId="4" fillId="0" borderId="2" xfId="1" applyNumberFormat="1" applyFont="1" applyFill="1" applyBorder="1" applyAlignment="1" applyProtection="1">
      <alignment horizontal="center" wrapText="1"/>
      <protection locked="0"/>
    </xf>
    <xf numFmtId="49" fontId="4" fillId="0" borderId="3" xfId="1" applyNumberFormat="1" applyFont="1" applyFill="1" applyBorder="1" applyAlignment="1" applyProtection="1">
      <alignment horizontal="center" wrapText="1"/>
      <protection locked="0"/>
    </xf>
    <xf numFmtId="0" fontId="2" fillId="0" borderId="9" xfId="1" applyFill="1" applyBorder="1" applyProtection="1">
      <protection locked="0"/>
    </xf>
    <xf numFmtId="0" fontId="2" fillId="0" borderId="16" xfId="1" applyFill="1" applyBorder="1" applyProtection="1">
      <protection locked="0"/>
    </xf>
    <xf numFmtId="0" fontId="4" fillId="0" borderId="3" xfId="1" applyFont="1" applyBorder="1" applyProtection="1">
      <protection locked="0"/>
    </xf>
    <xf numFmtId="0" fontId="4" fillId="0" borderId="0" xfId="1" applyFont="1" applyBorder="1" applyProtection="1">
      <protection locked="0"/>
    </xf>
    <xf numFmtId="0" fontId="2" fillId="0" borderId="10" xfId="1" applyFont="1" applyBorder="1" applyProtection="1">
      <protection locked="0"/>
    </xf>
    <xf numFmtId="0" fontId="4" fillId="0" borderId="15" xfId="1" applyFont="1" applyBorder="1" applyProtection="1">
      <protection locked="0"/>
    </xf>
    <xf numFmtId="0" fontId="4" fillId="0" borderId="16" xfId="1" applyFont="1" applyBorder="1" applyProtection="1">
      <protection locked="0"/>
    </xf>
    <xf numFmtId="0" fontId="2" fillId="0" borderId="25" xfId="1" applyBorder="1" applyProtection="1">
      <protection locked="0"/>
    </xf>
    <xf numFmtId="0" fontId="3" fillId="0" borderId="25" xfId="1" applyFont="1" applyBorder="1" applyProtection="1">
      <protection locked="0"/>
    </xf>
    <xf numFmtId="0" fontId="2" fillId="0" borderId="26" xfId="1" applyFill="1" applyBorder="1" applyProtection="1">
      <protection locked="0"/>
    </xf>
    <xf numFmtId="0" fontId="4" fillId="0" borderId="8" xfId="1" applyFont="1" applyBorder="1" applyProtection="1">
      <protection locked="0"/>
    </xf>
    <xf numFmtId="0" fontId="4" fillId="0" borderId="9" xfId="1" applyFont="1" applyBorder="1" applyProtection="1">
      <protection locked="0"/>
    </xf>
    <xf numFmtId="0" fontId="2" fillId="0" borderId="25" xfId="1" applyFont="1" applyFill="1" applyBorder="1" applyProtection="1">
      <protection locked="0"/>
    </xf>
    <xf numFmtId="0" fontId="3" fillId="0" borderId="17" xfId="1" applyFont="1" applyFill="1" applyBorder="1" applyProtection="1">
      <protection locked="0"/>
    </xf>
    <xf numFmtId="0" fontId="2" fillId="0" borderId="27" xfId="1" applyBorder="1" applyProtection="1">
      <protection locked="0"/>
    </xf>
    <xf numFmtId="0" fontId="2" fillId="0" borderId="25" xfId="1" applyFont="1" applyBorder="1" applyProtection="1">
      <protection locked="0"/>
    </xf>
    <xf numFmtId="0" fontId="2" fillId="0" borderId="28" xfId="1" applyBorder="1" applyProtection="1">
      <protection locked="0"/>
    </xf>
    <xf numFmtId="0" fontId="2" fillId="0" borderId="29" xfId="1" applyBorder="1" applyProtection="1">
      <protection locked="0"/>
    </xf>
    <xf numFmtId="0" fontId="2" fillId="0" borderId="17" xfId="1" applyFont="1" applyBorder="1" applyProtection="1">
      <protection locked="0"/>
    </xf>
    <xf numFmtId="0" fontId="2" fillId="0" borderId="30" xfId="1" applyBorder="1" applyProtection="1">
      <protection locked="0"/>
    </xf>
    <xf numFmtId="0" fontId="3" fillId="0" borderId="0" xfId="1" applyFont="1" applyBorder="1" applyProtection="1">
      <protection locked="0"/>
    </xf>
    <xf numFmtId="0" fontId="2" fillId="0" borderId="31" xfId="1" applyFont="1" applyBorder="1" applyProtection="1">
      <protection locked="0"/>
    </xf>
    <xf numFmtId="0" fontId="2" fillId="0" borderId="32" xfId="1" applyBorder="1" applyProtection="1">
      <protection locked="0"/>
    </xf>
    <xf numFmtId="0" fontId="2" fillId="0" borderId="33" xfId="1" applyBorder="1" applyProtection="1">
      <protection locked="0"/>
    </xf>
    <xf numFmtId="0" fontId="4" fillId="0" borderId="0" xfId="1" applyFont="1" applyBorder="1" applyProtection="1"/>
    <xf numFmtId="0" fontId="4" fillId="0" borderId="0" xfId="1" applyFont="1" applyBorder="1"/>
    <xf numFmtId="0" fontId="2" fillId="0" borderId="34" xfId="1" applyBorder="1" applyProtection="1">
      <protection locked="0"/>
    </xf>
    <xf numFmtId="0" fontId="2" fillId="0" borderId="35" xfId="1" applyBorder="1" applyProtection="1">
      <protection locked="0"/>
    </xf>
    <xf numFmtId="0" fontId="2" fillId="0" borderId="36" xfId="1" applyBorder="1" applyProtection="1">
      <protection locked="0"/>
    </xf>
    <xf numFmtId="0" fontId="3" fillId="0" borderId="10" xfId="1" applyFont="1" applyBorder="1" applyProtection="1">
      <protection locked="0"/>
    </xf>
    <xf numFmtId="10" fontId="2" fillId="0" borderId="11" xfId="1" applyNumberFormat="1" applyBorder="1" applyProtection="1">
      <protection locked="0"/>
    </xf>
    <xf numFmtId="0" fontId="3" fillId="0" borderId="26" xfId="1" applyFont="1" applyBorder="1" applyProtection="1">
      <protection locked="0"/>
    </xf>
    <xf numFmtId="0" fontId="2" fillId="0" borderId="37" xfId="1" applyBorder="1" applyProtection="1">
      <protection locked="0"/>
    </xf>
    <xf numFmtId="10" fontId="2" fillId="0" borderId="29" xfId="1" applyNumberFormat="1" applyBorder="1" applyProtection="1">
      <protection locked="0"/>
    </xf>
    <xf numFmtId="0" fontId="2" fillId="0" borderId="18" xfId="1" applyNumberFormat="1" applyBorder="1" applyProtection="1">
      <protection locked="0"/>
    </xf>
    <xf numFmtId="10" fontId="2" fillId="0" borderId="0" xfId="1" applyNumberFormat="1" applyProtection="1">
      <protection locked="0"/>
    </xf>
    <xf numFmtId="0" fontId="2" fillId="0" borderId="11" xfId="1" applyFont="1" applyBorder="1" applyProtection="1">
      <protection locked="0"/>
    </xf>
    <xf numFmtId="0" fontId="2" fillId="0" borderId="8" xfId="1" applyBorder="1" applyProtection="1"/>
    <xf numFmtId="0" fontId="2" fillId="0" borderId="9" xfId="1" applyBorder="1" applyProtection="1"/>
    <xf numFmtId="0" fontId="2" fillId="0" borderId="29" xfId="1" applyFont="1" applyBorder="1" applyProtection="1">
      <protection locked="0"/>
    </xf>
    <xf numFmtId="0" fontId="3" fillId="0" borderId="29" xfId="1" applyFont="1" applyBorder="1" applyProtection="1">
      <protection locked="0"/>
    </xf>
    <xf numFmtId="0" fontId="3" fillId="0" borderId="18" xfId="1" applyFont="1" applyBorder="1" applyProtection="1">
      <protection locked="0"/>
    </xf>
    <xf numFmtId="0" fontId="2" fillId="0" borderId="15" xfId="1" applyBorder="1" applyProtection="1"/>
    <xf numFmtId="0" fontId="2" fillId="0" borderId="16" xfId="1" applyBorder="1" applyProtection="1"/>
    <xf numFmtId="0" fontId="4" fillId="0" borderId="14" xfId="1" applyFont="1" applyBorder="1" applyProtection="1"/>
    <xf numFmtId="0" fontId="4" fillId="0" borderId="15" xfId="1" applyFont="1" applyBorder="1" applyProtection="1"/>
    <xf numFmtId="0" fontId="4" fillId="0" borderId="16" xfId="1" applyFont="1" applyBorder="1" applyProtection="1"/>
    <xf numFmtId="0" fontId="4" fillId="0" borderId="1" xfId="1" applyFont="1" applyBorder="1" applyProtection="1"/>
    <xf numFmtId="0" fontId="4" fillId="0" borderId="2" xfId="1" applyFont="1" applyBorder="1" applyProtection="1"/>
    <xf numFmtId="0" fontId="4" fillId="0" borderId="3" xfId="1" applyFont="1" applyBorder="1" applyProtection="1"/>
    <xf numFmtId="0" fontId="6" fillId="0" borderId="0" xfId="2" applyFont="1" applyProtection="1"/>
    <xf numFmtId="0" fontId="7" fillId="0" borderId="0" xfId="1" applyFont="1" applyProtection="1">
      <protection locked="0"/>
    </xf>
    <xf numFmtId="0" fontId="7" fillId="0" borderId="0" xfId="1" applyFont="1" applyProtection="1"/>
    <xf numFmtId="0" fontId="8" fillId="0" borderId="0" xfId="1" applyFont="1" applyProtection="1"/>
    <xf numFmtId="0" fontId="9" fillId="0" borderId="0" xfId="1" applyFont="1" applyProtection="1"/>
    <xf numFmtId="49" fontId="8" fillId="0" borderId="0" xfId="1" applyNumberFormat="1" applyFont="1" applyProtection="1"/>
    <xf numFmtId="0" fontId="10" fillId="0" borderId="0" xfId="1" applyFont="1" applyProtection="1"/>
    <xf numFmtId="49" fontId="10" fillId="0" borderId="0" xfId="1" applyNumberFormat="1" applyFont="1" applyProtection="1"/>
    <xf numFmtId="49" fontId="2" fillId="0" borderId="0" xfId="1" applyNumberFormat="1" applyProtection="1"/>
    <xf numFmtId="0" fontId="11" fillId="0" borderId="0" xfId="1" applyFont="1" applyProtection="1"/>
    <xf numFmtId="0" fontId="10" fillId="0" borderId="0" xfId="3" applyFont="1" applyProtection="1"/>
    <xf numFmtId="0" fontId="10" fillId="0" borderId="0" xfId="4" applyFont="1" applyProtection="1"/>
    <xf numFmtId="49" fontId="10" fillId="0" borderId="0" xfId="4" applyNumberFormat="1" applyFont="1" applyProtection="1"/>
    <xf numFmtId="2" fontId="10" fillId="0" borderId="0" xfId="3" applyNumberFormat="1" applyFont="1" applyProtection="1"/>
    <xf numFmtId="49" fontId="2" fillId="0" borderId="0" xfId="1" applyNumberFormat="1"/>
    <xf numFmtId="0" fontId="10" fillId="0" borderId="0" xfId="1" applyFont="1"/>
    <xf numFmtId="0" fontId="8" fillId="0" borderId="0" xfId="1" applyFont="1"/>
    <xf numFmtId="0" fontId="1" fillId="0" borderId="0" xfId="0" applyFont="1"/>
  </cellXfs>
  <cellStyles count="51">
    <cellStyle name="Accent1 - 20%" xfId="5"/>
    <cellStyle name="Accent1 - 40%" xfId="6"/>
    <cellStyle name="Accent1 - 60%" xfId="7"/>
    <cellStyle name="Accent2 - 20%" xfId="8"/>
    <cellStyle name="Accent2 - 40%" xfId="9"/>
    <cellStyle name="Accent2 - 60%" xfId="10"/>
    <cellStyle name="Accent3 - 20%" xfId="11"/>
    <cellStyle name="Accent3 - 40%" xfId="12"/>
    <cellStyle name="Accent3 - 60%" xfId="13"/>
    <cellStyle name="Accent4 - 20%" xfId="14"/>
    <cellStyle name="Accent4 - 40%" xfId="15"/>
    <cellStyle name="Accent4 - 60%" xfId="16"/>
    <cellStyle name="Accent5 - 20%" xfId="17"/>
    <cellStyle name="Accent5 - 40%" xfId="18"/>
    <cellStyle name="Accent5 - 60%" xfId="19"/>
    <cellStyle name="Accent6 - 20%" xfId="20"/>
    <cellStyle name="Accent6 - 40%" xfId="21"/>
    <cellStyle name="Accent6 - 60%" xfId="22"/>
    <cellStyle name="active" xfId="23"/>
    <cellStyle name="active 2" xfId="24"/>
    <cellStyle name="active 2 2" xfId="25"/>
    <cellStyle name="Emphasis 1" xfId="26"/>
    <cellStyle name="Emphasis 2" xfId="27"/>
    <cellStyle name="Emphasis 3" xfId="28"/>
    <cellStyle name="Grey" xfId="29"/>
    <cellStyle name="Grey 2" xfId="30"/>
    <cellStyle name="Grey 2 2" xfId="31"/>
    <cellStyle name="Header1" xfId="32"/>
    <cellStyle name="Header2" xfId="33"/>
    <cellStyle name="Input [yellow]" xfId="34"/>
    <cellStyle name="Input [yellow] 2" xfId="35"/>
    <cellStyle name="Input [yellow] 2 2" xfId="36"/>
    <cellStyle name="Normal" xfId="0" builtinId="0"/>
    <cellStyle name="Normal - Style1" xfId="37"/>
    <cellStyle name="Normal - Style1 2" xfId="38"/>
    <cellStyle name="Normal 2" xfId="39"/>
    <cellStyle name="Normal 2 2" xfId="40"/>
    <cellStyle name="Normal 2 3" xfId="41"/>
    <cellStyle name="Normal 2_1_Proportion_CI1" xfId="42"/>
    <cellStyle name="Normal 3" xfId="43"/>
    <cellStyle name="Normal 4" xfId="44"/>
    <cellStyle name="Normal 5" xfId="45"/>
    <cellStyle name="Normal 6" xfId="46"/>
    <cellStyle name="Normal_DOE Test 2" xfId="3"/>
    <cellStyle name="Normal_FiveFactor" xfId="4"/>
    <cellStyle name="Normal_SigmaXL" xfId="2"/>
    <cellStyle name="Normal_Two-Factor" xfId="1"/>
    <cellStyle name="Percent [2]" xfId="47"/>
    <cellStyle name="Percent [2] 2" xfId="48"/>
    <cellStyle name="Percent 2" xfId="49"/>
    <cellStyle name="Sheet Title" xfId="50"/>
  </cellStyles>
  <dxfs count="7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Pareto of Coefficients for Average (Y)</a:t>
            </a:r>
          </a:p>
        </c:rich>
      </c:tx>
      <c:layout>
        <c:manualLayout>
          <c:xMode val="edge"/>
          <c:yMode val="edge"/>
          <c:x val="0.284569138276553"/>
          <c:y val="3.728813559322029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2244608596694"/>
          <c:y val="0.23728852835097999"/>
          <c:w val="0.85170424022286795"/>
          <c:h val="0.62711968207044899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'Two-Factor 4-Run DOE'!$N$37:$P$37</c:f>
              <c:strCache>
                <c:ptCount val="3"/>
                <c:pt idx="0">
                  <c:v>B</c:v>
                </c:pt>
                <c:pt idx="1">
                  <c:v>A</c:v>
                </c:pt>
                <c:pt idx="2">
                  <c:v>AB</c:v>
                </c:pt>
              </c:strCache>
            </c:strRef>
          </c:cat>
          <c:val>
            <c:numRef>
              <c:f>'Two-Factor 4-Run DOE'!$N$38:$P$38</c:f>
              <c:numCache>
                <c:formatCode>General</c:formatCode>
                <c:ptCount val="3"/>
                <c:pt idx="0">
                  <c:v>1</c:v>
                </c:pt>
                <c:pt idx="1">
                  <c:v>0.5</c:v>
                </c:pt>
                <c:pt idx="2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0299648"/>
        <c:axId val="70301184"/>
      </c:barChart>
      <c:lineChart>
        <c:grouping val="standard"/>
        <c:varyColors val="0"/>
        <c:ser>
          <c:idx val="0"/>
          <c:order val="1"/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val>
            <c:numRef>
              <c:f>'Two-Factor 4-Run DOE'!$N$39:$P$39</c:f>
              <c:numCache>
                <c:formatCode>General</c:formatCode>
                <c:ptCount val="3"/>
                <c:pt idx="0">
                  <c:v>8.8061987520452301E-2</c:v>
                </c:pt>
                <c:pt idx="1">
                  <c:v>8.8061987520452301E-2</c:v>
                </c:pt>
                <c:pt idx="2">
                  <c:v>8.8061987520452301E-2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0303104"/>
        <c:axId val="70304896"/>
      </c:lineChart>
      <c:catAx>
        <c:axId val="70299648"/>
        <c:scaling>
          <c:orientation val="minMax"/>
        </c:scaling>
        <c:delete val="0"/>
        <c:axPos val="b"/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70301184"/>
        <c:crosses val="autoZero"/>
        <c:auto val="0"/>
        <c:lblAlgn val="ctr"/>
        <c:lblOffset val="100"/>
        <c:tickLblSkip val="1"/>
        <c:tickMarkSkip val="1"/>
        <c:noMultiLvlLbl val="1"/>
      </c:catAx>
      <c:valAx>
        <c:axId val="7030118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Abs(Coefficient)</a:t>
                </a:r>
              </a:p>
            </c:rich>
          </c:tx>
          <c:layout>
            <c:manualLayout>
              <c:xMode val="edge"/>
              <c:yMode val="edge"/>
              <c:x val="2.3994235189539199E-2"/>
              <c:y val="0.3679654788914100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70299648"/>
        <c:crosses val="autoZero"/>
        <c:crossBetween val="between"/>
      </c:valAx>
      <c:catAx>
        <c:axId val="70303104"/>
        <c:scaling>
          <c:orientation val="minMax"/>
        </c:scaling>
        <c:delete val="1"/>
        <c:axPos val="b"/>
        <c:majorTickMark val="out"/>
        <c:minorTickMark val="none"/>
        <c:tickLblPos val="nextTo"/>
        <c:crossAx val="70304896"/>
        <c:crosses val="autoZero"/>
        <c:auto val="0"/>
        <c:lblAlgn val="ctr"/>
        <c:lblOffset val="100"/>
        <c:noMultiLvlLbl val="1"/>
      </c:catAx>
      <c:valAx>
        <c:axId val="70304896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70303104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0.75" l="0.7" r="0.7" t="0.75" header="0.3" footer="0.3"/>
    <c:pageSetup orientation="portrait" horizontalDpi="-4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Pareto of Coefficients for StdDev (Y)</a:t>
            </a:r>
          </a:p>
        </c:rich>
      </c:tx>
      <c:layout>
        <c:manualLayout>
          <c:xMode val="edge"/>
          <c:yMode val="edge"/>
          <c:x val="0.28973843058350102"/>
          <c:y val="3.75426621160410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273641851106599"/>
          <c:y val="0.23890784982935201"/>
          <c:w val="0.85110663983903401"/>
          <c:h val="0.62457337883959096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'Two-Factor 4-Run DOE'!$N$90:$P$90</c:f>
              <c:strCache>
                <c:ptCount val="3"/>
                <c:pt idx="0">
                  <c:v>AB</c:v>
                </c:pt>
                <c:pt idx="1">
                  <c:v>A</c:v>
                </c:pt>
                <c:pt idx="2">
                  <c:v>B</c:v>
                </c:pt>
              </c:strCache>
            </c:strRef>
          </c:cat>
          <c:val>
            <c:numRef>
              <c:f>'Two-Factor 4-Run DOE'!$N$91:$P$91</c:f>
              <c:numCache>
                <c:formatCode>General</c:formatCode>
                <c:ptCount val="3"/>
                <c:pt idx="0">
                  <c:v>2.5000000000000189E-2</c:v>
                </c:pt>
                <c:pt idx="1">
                  <c:v>2.5000000000000078E-2</c:v>
                </c:pt>
                <c:pt idx="2">
                  <c:v>2.4999999999999967E-2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1643904"/>
        <c:axId val="71645440"/>
      </c:barChart>
      <c:catAx>
        <c:axId val="71643904"/>
        <c:scaling>
          <c:orientation val="minMax"/>
        </c:scaling>
        <c:delete val="0"/>
        <c:axPos val="b"/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71645440"/>
        <c:crosses val="autoZero"/>
        <c:auto val="0"/>
        <c:lblAlgn val="ctr"/>
        <c:lblOffset val="100"/>
        <c:tickLblSkip val="1"/>
        <c:tickMarkSkip val="1"/>
        <c:noMultiLvlLbl val="1"/>
      </c:catAx>
      <c:valAx>
        <c:axId val="7164544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Abs(Coefficients)</a:t>
                </a:r>
              </a:p>
            </c:rich>
          </c:tx>
          <c:layout>
            <c:manualLayout>
              <c:xMode val="edge"/>
              <c:yMode val="edge"/>
              <c:x val="2.4085299196755301E-2"/>
              <c:y val="0.3507625881235830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71643904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0.75" l="0.7" r="0.7" t="0.75" header="0.3" footer="0.3"/>
    <c:pageSetup orientation="portrait" horizontalDpi="-4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56</xdr:row>
      <xdr:rowOff>152400</xdr:rowOff>
    </xdr:from>
    <xdr:to>
      <xdr:col>8</xdr:col>
      <xdr:colOff>247650</xdr:colOff>
      <xdr:row>74</xdr:row>
      <xdr:rowOff>47625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83</xdr:row>
      <xdr:rowOff>0</xdr:rowOff>
    </xdr:from>
    <xdr:to>
      <xdr:col>8</xdr:col>
      <xdr:colOff>219075</xdr:colOff>
      <xdr:row>100</xdr:row>
      <xdr:rowOff>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rogram%20Files%20(x86)/SigmaXL/V6/Templates/SigmaXL_Templates/Individuals%20Control%20Chart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SigmaXL_Versions/Version%205/5.3.2_July_11/SigmaXL.xla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Program%20Files/SigmaXL/SigmaXL.xla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viduals Control Chart"/>
      <sheetName val="Rough data"/>
    </sheetNames>
    <sheetDataSet>
      <sheetData sheetId="0"/>
      <sheetData sheetId="1">
        <row r="1">
          <cell r="M1">
            <v>24</v>
          </cell>
        </row>
        <row r="2">
          <cell r="M2">
            <v>36.4</v>
          </cell>
        </row>
        <row r="3">
          <cell r="A3">
            <v>5</v>
          </cell>
          <cell r="M3">
            <v>32.799999999999997</v>
          </cell>
        </row>
        <row r="4">
          <cell r="A4">
            <v>1</v>
          </cell>
          <cell r="M4">
            <v>47.6</v>
          </cell>
        </row>
        <row r="5">
          <cell r="A5">
            <v>2</v>
          </cell>
          <cell r="M5">
            <v>30.6</v>
          </cell>
        </row>
        <row r="6">
          <cell r="M6">
            <v>52.2</v>
          </cell>
        </row>
        <row r="7">
          <cell r="M7">
            <v>35.799999999999997</v>
          </cell>
        </row>
        <row r="8">
          <cell r="M8">
            <v>36.5</v>
          </cell>
        </row>
        <row r="9">
          <cell r="M9">
            <v>39.9</v>
          </cell>
        </row>
        <row r="10">
          <cell r="M10">
            <v>28</v>
          </cell>
        </row>
        <row r="11">
          <cell r="M11">
            <v>25.9</v>
          </cell>
        </row>
        <row r="12">
          <cell r="M12">
            <v>23.9</v>
          </cell>
        </row>
        <row r="13">
          <cell r="M13">
            <v>37.9</v>
          </cell>
        </row>
        <row r="14">
          <cell r="M14">
            <v>17.7</v>
          </cell>
        </row>
        <row r="15">
          <cell r="M15">
            <v>38.799999999999997</v>
          </cell>
        </row>
        <row r="16">
          <cell r="M16">
            <v>32.9</v>
          </cell>
        </row>
        <row r="17">
          <cell r="M17">
            <v>32.4</v>
          </cell>
        </row>
        <row r="18">
          <cell r="M18">
            <v>32.4</v>
          </cell>
        </row>
        <row r="19">
          <cell r="M19">
            <v>36.9</v>
          </cell>
        </row>
        <row r="20">
          <cell r="M20">
            <v>54.7</v>
          </cell>
        </row>
        <row r="21">
          <cell r="M21">
            <v>23.4</v>
          </cell>
        </row>
        <row r="22">
          <cell r="M22">
            <v>30.9</v>
          </cell>
        </row>
        <row r="23">
          <cell r="M23">
            <v>17.899999999999999</v>
          </cell>
        </row>
        <row r="24">
          <cell r="M24">
            <v>27.6</v>
          </cell>
        </row>
        <row r="25">
          <cell r="M25">
            <v>7.1</v>
          </cell>
        </row>
        <row r="26">
          <cell r="M26">
            <v>37.6</v>
          </cell>
        </row>
        <row r="27">
          <cell r="M27">
            <v>61.9</v>
          </cell>
        </row>
        <row r="28">
          <cell r="M28">
            <v>39.200000000000003</v>
          </cell>
        </row>
        <row r="29">
          <cell r="M29">
            <v>35.200000000000003</v>
          </cell>
        </row>
        <row r="30">
          <cell r="M30">
            <v>28.2</v>
          </cell>
        </row>
        <row r="31">
          <cell r="M31">
            <v>28</v>
          </cell>
        </row>
        <row r="32">
          <cell r="M32">
            <v>33.9</v>
          </cell>
        </row>
        <row r="33">
          <cell r="M33">
            <v>31.6</v>
          </cell>
        </row>
        <row r="34">
          <cell r="M34">
            <v>36.6</v>
          </cell>
        </row>
        <row r="35">
          <cell r="M35">
            <v>40.1</v>
          </cell>
        </row>
        <row r="36">
          <cell r="M36">
            <v>22.1</v>
          </cell>
        </row>
        <row r="37">
          <cell r="M37">
            <v>27.8</v>
          </cell>
        </row>
        <row r="38">
          <cell r="M38">
            <v>21.9</v>
          </cell>
        </row>
        <row r="39">
          <cell r="M39">
            <v>53.5</v>
          </cell>
        </row>
        <row r="40">
          <cell r="M40">
            <v>26.1</v>
          </cell>
        </row>
        <row r="41">
          <cell r="M41">
            <v>36.6</v>
          </cell>
        </row>
        <row r="42">
          <cell r="M42">
            <v>40.1</v>
          </cell>
        </row>
        <row r="43">
          <cell r="M43">
            <v>32.5</v>
          </cell>
        </row>
        <row r="44">
          <cell r="M44">
            <v>34.700000000000003</v>
          </cell>
        </row>
        <row r="45">
          <cell r="M45">
            <v>42.1</v>
          </cell>
        </row>
        <row r="46">
          <cell r="M46">
            <v>36.200000000000003</v>
          </cell>
        </row>
        <row r="47">
          <cell r="M47">
            <v>9</v>
          </cell>
        </row>
        <row r="48">
          <cell r="M48">
            <v>20</v>
          </cell>
        </row>
        <row r="49">
          <cell r="M49">
            <v>36.1</v>
          </cell>
        </row>
        <row r="50">
          <cell r="M50">
            <v>26</v>
          </cell>
        </row>
        <row r="51">
          <cell r="M51">
            <v>25.6</v>
          </cell>
        </row>
        <row r="52">
          <cell r="M52">
            <v>40.5</v>
          </cell>
        </row>
        <row r="53">
          <cell r="M53">
            <v>27.5</v>
          </cell>
        </row>
        <row r="54">
          <cell r="M54">
            <v>25.7</v>
          </cell>
        </row>
        <row r="55">
          <cell r="M55">
            <v>53</v>
          </cell>
        </row>
        <row r="56">
          <cell r="M56">
            <v>31.1</v>
          </cell>
        </row>
        <row r="57">
          <cell r="M57">
            <v>56.5</v>
          </cell>
        </row>
        <row r="58">
          <cell r="M58">
            <v>34.200000000000003</v>
          </cell>
        </row>
        <row r="59">
          <cell r="M59">
            <v>41.7</v>
          </cell>
        </row>
        <row r="60">
          <cell r="M60">
            <v>35.200000000000003</v>
          </cell>
        </row>
        <row r="61">
          <cell r="M61">
            <v>39.6</v>
          </cell>
        </row>
        <row r="62">
          <cell r="M62">
            <v>26</v>
          </cell>
        </row>
        <row r="63">
          <cell r="M63">
            <v>47.4</v>
          </cell>
        </row>
        <row r="64">
          <cell r="M64">
            <v>22.8</v>
          </cell>
        </row>
        <row r="65">
          <cell r="M65">
            <v>23.9</v>
          </cell>
        </row>
        <row r="66">
          <cell r="M66">
            <v>42.5</v>
          </cell>
        </row>
        <row r="67">
          <cell r="M67">
            <v>27.1</v>
          </cell>
        </row>
        <row r="68">
          <cell r="M68">
            <v>28.7</v>
          </cell>
        </row>
        <row r="69">
          <cell r="M69">
            <v>45.3</v>
          </cell>
        </row>
        <row r="70">
          <cell r="M70">
            <v>29</v>
          </cell>
        </row>
        <row r="71">
          <cell r="M71">
            <v>27.4</v>
          </cell>
        </row>
        <row r="72">
          <cell r="M72">
            <v>27.1</v>
          </cell>
        </row>
        <row r="73">
          <cell r="M73">
            <v>35.5</v>
          </cell>
        </row>
        <row r="74">
          <cell r="M74">
            <v>38</v>
          </cell>
        </row>
        <row r="75">
          <cell r="M75">
            <v>21.1</v>
          </cell>
        </row>
        <row r="76">
          <cell r="M76">
            <v>23</v>
          </cell>
        </row>
        <row r="77">
          <cell r="M77">
            <v>45.6</v>
          </cell>
        </row>
        <row r="78">
          <cell r="M78">
            <v>39.9</v>
          </cell>
        </row>
        <row r="79">
          <cell r="M79">
            <v>23.6</v>
          </cell>
        </row>
        <row r="80">
          <cell r="M80">
            <v>34.5</v>
          </cell>
        </row>
        <row r="81">
          <cell r="M81">
            <v>33.6</v>
          </cell>
        </row>
        <row r="82">
          <cell r="M82">
            <v>48.8</v>
          </cell>
        </row>
        <row r="83">
          <cell r="M83">
            <v>32.4</v>
          </cell>
        </row>
        <row r="84">
          <cell r="M84">
            <v>46.3</v>
          </cell>
        </row>
        <row r="85">
          <cell r="M85">
            <v>26.1</v>
          </cell>
        </row>
        <row r="86">
          <cell r="M86">
            <v>42.4</v>
          </cell>
        </row>
        <row r="87">
          <cell r="M87">
            <v>43.4</v>
          </cell>
        </row>
        <row r="88">
          <cell r="M88">
            <v>45.1</v>
          </cell>
        </row>
        <row r="89">
          <cell r="M89">
            <v>23.6</v>
          </cell>
        </row>
        <row r="90">
          <cell r="M90">
            <v>29.2</v>
          </cell>
        </row>
        <row r="91">
          <cell r="M91">
            <v>57.9</v>
          </cell>
        </row>
        <row r="92">
          <cell r="M92">
            <v>20.399999999999999</v>
          </cell>
        </row>
        <row r="93">
          <cell r="M93">
            <v>33</v>
          </cell>
        </row>
        <row r="94">
          <cell r="M94">
            <v>25.2</v>
          </cell>
        </row>
        <row r="95">
          <cell r="M95">
            <v>50.4</v>
          </cell>
        </row>
        <row r="96">
          <cell r="M96">
            <v>29.4</v>
          </cell>
        </row>
        <row r="97">
          <cell r="M97">
            <v>43.4</v>
          </cell>
        </row>
        <row r="98">
          <cell r="M98">
            <v>36.799999999999997</v>
          </cell>
        </row>
        <row r="99">
          <cell r="M99">
            <v>43.5</v>
          </cell>
        </row>
        <row r="100">
          <cell r="M100">
            <v>34.299999999999997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istogram"/>
      <sheetName val="C (Count) Control Chart"/>
      <sheetName val="Individuals Control Chart"/>
      <sheetName val="Pareto Chart"/>
      <sheetName val="Run Chart"/>
      <sheetName val="Rough data"/>
      <sheetName val="Cause &amp; Effect (Fishbone)"/>
      <sheetName val="Takt Time"/>
      <sheetName val="VA Process Load"/>
      <sheetName val="Pugh Matrix"/>
      <sheetName val="30by30"/>
      <sheetName val="20by20"/>
      <sheetName val="10by10"/>
      <sheetName val="SIPOC"/>
      <sheetName val="Charter"/>
      <sheetName val="Measurement Plan"/>
      <sheetName val="Control Plan"/>
      <sheetName val="Gage R&amp;R"/>
      <sheetName val="Weibull"/>
      <sheetName val="DOE_Lookup"/>
      <sheetName val="Att_MSA_Bin"/>
      <sheetName val="Gage R&amp;R (Crossed) WKS"/>
      <sheetName val="DOE_Analyze"/>
      <sheetName val="MISC"/>
      <sheetName val="DOE"/>
      <sheetName val="Sheet5"/>
      <sheetName val="Sheet4"/>
      <sheetName val="Sheet3"/>
      <sheetName val="Gage_R&amp;R"/>
      <sheetName val="Multiple Regression"/>
      <sheetName val="FMEA"/>
      <sheetName val="Attribute MSA"/>
      <sheetName val="Process Sigma Continuous"/>
      <sheetName val="Sheet2"/>
      <sheetName val="Sheet1"/>
      <sheetName val="xbarlook"/>
      <sheetName val="ppforpivot1"/>
      <sheetName val="Process Sigma Discrete"/>
      <sheetName val="SampleCharts"/>
      <sheetName val="SampleMultiCharts"/>
      <sheetName val="Five-Factor 16-Run DOE"/>
      <sheetName val="Four-Factor 16-Run DOE"/>
      <sheetName val="Three-Factor 8-Run DOE"/>
      <sheetName val="Four-Factor 8-Run DOE"/>
      <sheetName val="Five-Factor 8-Run DOE"/>
      <sheetName val="Two-Factor 4-Run DOE"/>
      <sheetName val="Three-Factor 4-Run DOE"/>
      <sheetName val="C&amp;E Matrix"/>
      <sheetName val="Binary Logistic"/>
      <sheetName val="Ordinal Logistic Regression"/>
      <sheetName val="Fishbone5"/>
      <sheetName val="Sample Size Discrete"/>
      <sheetName val="Value Stream Mapping"/>
      <sheetName val="Process Capability Ind"/>
      <sheetName val="Process Capability &amp; CI"/>
      <sheetName val="1 Proportion CI"/>
      <sheetName val="2 Sample F-Test"/>
      <sheetName val="1 Sample CI StDev"/>
      <sheetName val="2 Sample t-Test Unequal Var"/>
      <sheetName val="2 Sample t-Test Equal Var"/>
      <sheetName val="1 Sample t - CI Mean"/>
      <sheetName val="Sample Size Continuous"/>
      <sheetName val="Poisson Dist Probability"/>
      <sheetName val="Binomial Dist Probability"/>
      <sheetName val="Inverse Normal Calc"/>
      <sheetName val="Lognormal Dist Probability"/>
      <sheetName val="Weibull Dist Probability"/>
      <sheetName val="Exponential Dist Probability"/>
      <sheetName val="Normal Dist Probability"/>
      <sheetName val="Hypergeometric Dist Probability"/>
      <sheetName val="2 Proportions"/>
      <sheetName val="Distfit"/>
      <sheetName val="Johnson"/>
      <sheetName val="Nonnormal Weibull"/>
      <sheetName val="Prioritization Matrix"/>
      <sheetName val=" Cause &amp; Effect Template"/>
      <sheetName val=" Fishbone"/>
      <sheetName val="Fishbone"/>
      <sheetName val="IPO Diagram"/>
      <sheetName val=" FMEA"/>
      <sheetName val=" Cause &amp; Effect (Fishbone)"/>
      <sheetName val="OEE"/>
      <sheetName val="Stakeholder Analysis"/>
    </sheetNames>
    <sheetDataSet>
      <sheetData sheetId="0">
        <row r="1">
          <cell r="A1" t="str">
            <v>Data</v>
          </cell>
        </row>
        <row r="2">
          <cell r="Y2">
            <v>4</v>
          </cell>
          <cell r="Z2">
            <v>2</v>
          </cell>
        </row>
        <row r="3">
          <cell r="Y3">
            <v>5</v>
          </cell>
          <cell r="Z3">
            <v>2</v>
          </cell>
        </row>
      </sheetData>
      <sheetData sheetId="1"/>
      <sheetData sheetId="2"/>
      <sheetData sheetId="3">
        <row r="1">
          <cell r="A1" t="str">
            <v>Category</v>
          </cell>
        </row>
      </sheetData>
      <sheetData sheetId="4"/>
      <sheetData sheetId="5">
        <row r="1">
          <cell r="A1" t="str">
            <v>test1</v>
          </cell>
          <cell r="B1">
            <v>-1000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>
        <row r="1">
          <cell r="A1" t="str">
            <v>test1</v>
          </cell>
        </row>
      </sheetData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shbone5"/>
      <sheetName val="Prioritization Matrix"/>
      <sheetName val=" Cause &amp; Effect (Fishbone)"/>
      <sheetName val=" Cause &amp; Effect Template"/>
      <sheetName val=" Fishbone"/>
      <sheetName val="Multiple Regression"/>
      <sheetName val="Cause &amp; Effect (Fishbone)"/>
      <sheetName val="Fishbone"/>
      <sheetName val=" FMEA"/>
      <sheetName val="C (Count) Control Chart"/>
      <sheetName val="Individuals Control Chart"/>
      <sheetName val="Run Chart"/>
      <sheetName val="Histogram"/>
      <sheetName val="SIPOC"/>
      <sheetName val="Pareto Chart"/>
      <sheetName val="VA Process Load"/>
      <sheetName val="IPO Diagram"/>
      <sheetName val="OEE"/>
      <sheetName val="Stakeholder Analysis"/>
      <sheetName val="Rough data"/>
      <sheetName val="Takt Time"/>
      <sheetName val="Pugh Matrix"/>
      <sheetName val="30by30"/>
      <sheetName val="20by20"/>
      <sheetName val="10by10"/>
      <sheetName val="Charter"/>
      <sheetName val="Measurement Plan"/>
      <sheetName val="Control Plan"/>
      <sheetName val="Gage R&amp;R"/>
      <sheetName val="Weibull"/>
      <sheetName val="DOE_Lookup"/>
      <sheetName val="Att_MSA_Bin"/>
      <sheetName val="Gage R&amp;R (Crossed) WKS"/>
      <sheetName val="DOE_Analyze"/>
      <sheetName val="MISC"/>
      <sheetName val="DOE"/>
      <sheetName val="Sheet5"/>
      <sheetName val="Sheet4"/>
      <sheetName val="Sheet3"/>
      <sheetName val="Gage_R&amp;R"/>
      <sheetName val="FMEA"/>
      <sheetName val="Attribute MSA"/>
      <sheetName val="Process Sigma Continuous"/>
      <sheetName val="Sheet2"/>
      <sheetName val="Sheet1"/>
      <sheetName val="xbarlook"/>
      <sheetName val="ppforpivot1"/>
      <sheetName val="Process Sigma Discrete"/>
      <sheetName val="SampleCharts"/>
      <sheetName val="SampleMultiCharts"/>
      <sheetName val="Five-Factor 16-Run DOE"/>
      <sheetName val="Four-Factor 16-Run DOE"/>
      <sheetName val="Three-Factor 8-Run DOE"/>
      <sheetName val="Four-Factor 8-Run DOE"/>
      <sheetName val="Five-Factor 8-Run DOE"/>
      <sheetName val="Two-Factor 4-Run DOE"/>
      <sheetName val="Three-Factor 4-Run DOE"/>
      <sheetName val="C&amp;E Matrix"/>
      <sheetName val="Binary Logistic"/>
      <sheetName val="Ordinal Logistic Regression"/>
      <sheetName val="Sample Size Discrete"/>
      <sheetName val="Value Stream Mapping"/>
      <sheetName val="Process Capability Ind"/>
      <sheetName val="Process Capability &amp; CI"/>
      <sheetName val="1 Proportion CI"/>
      <sheetName val="2 Sample F-Test"/>
      <sheetName val="1 Sample CI StDev"/>
      <sheetName val="2 Sample t-Test Unequal Var"/>
      <sheetName val="2 Sample t-Test Equal Var"/>
      <sheetName val="1 Sample t - CI Mean"/>
      <sheetName val="Sample Size Continuous"/>
      <sheetName val="Poisson Dist Probability"/>
      <sheetName val="Binomial Dist Probability"/>
      <sheetName val="Inverse Normal Calc"/>
      <sheetName val="Lognormal Dist Probability"/>
      <sheetName val="Weibull Dist Probability"/>
      <sheetName val="Exponential Dist Probability"/>
      <sheetName val="Normal Dist Probability"/>
      <sheetName val="Hypergeometric Dist Probability"/>
      <sheetName val="2 Proportions"/>
      <sheetName val="Distfit"/>
      <sheetName val="Johnson"/>
      <sheetName val="Nonnormal Weibull"/>
      <sheetName val="Solution Selection Matrix"/>
      <sheetName val="Cause &amp; Effect Templat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>
        <row r="1">
          <cell r="A1" t="str">
            <v>test1</v>
          </cell>
        </row>
      </sheetData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 refreshError="1"/>
      <sheetData sheetId="56" refreshError="1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 refreshError="1"/>
      <sheetData sheetId="8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H15"/>
  <sheetViews>
    <sheetView workbookViewId="0">
      <selection activeCell="H12" sqref="H12:H15"/>
    </sheetView>
  </sheetViews>
  <sheetFormatPr defaultRowHeight="15" x14ac:dyDescent="0.25"/>
  <sheetData>
    <row r="3" spans="2:8" x14ac:dyDescent="0.25">
      <c r="B3" s="133" t="s">
        <v>76</v>
      </c>
      <c r="C3" s="133" t="s">
        <v>77</v>
      </c>
      <c r="D3" s="133" t="s">
        <v>78</v>
      </c>
      <c r="E3" s="133" t="s">
        <v>79</v>
      </c>
      <c r="F3" s="133" t="s">
        <v>74</v>
      </c>
      <c r="G3" s="133" t="s">
        <v>75</v>
      </c>
      <c r="H3" s="133" t="s">
        <v>80</v>
      </c>
    </row>
    <row r="4" spans="2:8" x14ac:dyDescent="0.25">
      <c r="B4" s="133">
        <v>1</v>
      </c>
      <c r="C4" s="133">
        <v>1</v>
      </c>
      <c r="D4" s="133">
        <v>1</v>
      </c>
      <c r="E4" s="133">
        <v>1</v>
      </c>
      <c r="F4" s="133">
        <v>0</v>
      </c>
      <c r="G4" s="133">
        <v>5</v>
      </c>
      <c r="H4" s="133">
        <v>3.1</v>
      </c>
    </row>
    <row r="5" spans="2:8" x14ac:dyDescent="0.25">
      <c r="B5" s="133">
        <v>2</v>
      </c>
      <c r="C5" s="133">
        <v>2</v>
      </c>
      <c r="D5" s="133">
        <v>1</v>
      </c>
      <c r="E5" s="133">
        <v>1</v>
      </c>
      <c r="F5" s="133">
        <v>5</v>
      </c>
      <c r="G5" s="133">
        <v>5</v>
      </c>
      <c r="H5" s="133">
        <v>3.9</v>
      </c>
    </row>
    <row r="6" spans="2:8" x14ac:dyDescent="0.25">
      <c r="B6" s="133">
        <v>3</v>
      </c>
      <c r="C6" s="133">
        <v>3</v>
      </c>
      <c r="D6" s="133">
        <v>1</v>
      </c>
      <c r="E6" s="133">
        <v>1</v>
      </c>
      <c r="F6" s="133">
        <v>0</v>
      </c>
      <c r="G6" s="133">
        <v>10</v>
      </c>
      <c r="H6" s="133">
        <v>5</v>
      </c>
    </row>
    <row r="7" spans="2:8" x14ac:dyDescent="0.25">
      <c r="B7" s="133">
        <v>4</v>
      </c>
      <c r="C7" s="133">
        <v>4</v>
      </c>
      <c r="D7" s="133">
        <v>1</v>
      </c>
      <c r="E7" s="133">
        <v>1</v>
      </c>
      <c r="F7" s="133">
        <v>5</v>
      </c>
      <c r="G7" s="133">
        <v>10</v>
      </c>
      <c r="H7" s="133">
        <v>6.2</v>
      </c>
    </row>
    <row r="8" spans="2:8" x14ac:dyDescent="0.25">
      <c r="B8" s="133">
        <v>5</v>
      </c>
      <c r="C8" s="133">
        <v>5</v>
      </c>
      <c r="D8" s="133">
        <v>1</v>
      </c>
      <c r="E8" s="133">
        <v>1</v>
      </c>
      <c r="F8" s="133">
        <v>0</v>
      </c>
      <c r="G8" s="133">
        <v>5</v>
      </c>
      <c r="H8" s="133">
        <v>2.9</v>
      </c>
    </row>
    <row r="9" spans="2:8" x14ac:dyDescent="0.25">
      <c r="B9" s="133">
        <v>6</v>
      </c>
      <c r="C9" s="133">
        <v>6</v>
      </c>
      <c r="D9" s="133">
        <v>1</v>
      </c>
      <c r="E9" s="133">
        <v>1</v>
      </c>
      <c r="F9" s="133">
        <v>5</v>
      </c>
      <c r="G9" s="133">
        <v>5</v>
      </c>
      <c r="H9" s="133">
        <v>4</v>
      </c>
    </row>
    <row r="10" spans="2:8" x14ac:dyDescent="0.25">
      <c r="B10" s="133">
        <v>7</v>
      </c>
      <c r="C10" s="133">
        <v>7</v>
      </c>
      <c r="D10" s="133">
        <v>1</v>
      </c>
      <c r="E10" s="133">
        <v>1</v>
      </c>
      <c r="F10" s="133">
        <v>0</v>
      </c>
      <c r="G10" s="133">
        <v>10</v>
      </c>
      <c r="H10" s="133">
        <v>4.9000000000000004</v>
      </c>
    </row>
    <row r="11" spans="2:8" x14ac:dyDescent="0.25">
      <c r="B11" s="133">
        <v>8</v>
      </c>
      <c r="C11" s="133">
        <v>8</v>
      </c>
      <c r="D11" s="133">
        <v>1</v>
      </c>
      <c r="E11" s="133">
        <v>1</v>
      </c>
      <c r="F11" s="133">
        <v>5</v>
      </c>
      <c r="G11" s="133">
        <v>10</v>
      </c>
      <c r="H11" s="133">
        <v>5.8</v>
      </c>
    </row>
    <row r="12" spans="2:8" x14ac:dyDescent="0.25">
      <c r="B12" s="133">
        <v>9</v>
      </c>
      <c r="C12" s="133">
        <v>9</v>
      </c>
      <c r="D12" s="133">
        <v>1</v>
      </c>
      <c r="E12" s="133">
        <v>1</v>
      </c>
      <c r="F12" s="133">
        <v>0</v>
      </c>
      <c r="G12" s="133">
        <v>5</v>
      </c>
      <c r="H12" s="133">
        <v>3</v>
      </c>
    </row>
    <row r="13" spans="2:8" x14ac:dyDescent="0.25">
      <c r="B13" s="133">
        <v>10</v>
      </c>
      <c r="C13" s="133">
        <v>10</v>
      </c>
      <c r="D13" s="133">
        <v>1</v>
      </c>
      <c r="E13" s="133">
        <v>1</v>
      </c>
      <c r="F13" s="133">
        <v>5</v>
      </c>
      <c r="G13" s="133">
        <v>5</v>
      </c>
      <c r="H13" s="133">
        <v>4.0999999999999996</v>
      </c>
    </row>
    <row r="14" spans="2:8" x14ac:dyDescent="0.25">
      <c r="B14" s="133">
        <v>11</v>
      </c>
      <c r="C14" s="133">
        <v>11</v>
      </c>
      <c r="D14" s="133">
        <v>1</v>
      </c>
      <c r="E14" s="133">
        <v>1</v>
      </c>
      <c r="F14" s="133">
        <v>0</v>
      </c>
      <c r="G14" s="133">
        <v>10</v>
      </c>
      <c r="H14" s="133">
        <v>5.0999999999999996</v>
      </c>
    </row>
    <row r="15" spans="2:8" x14ac:dyDescent="0.25">
      <c r="B15" s="133">
        <v>12</v>
      </c>
      <c r="C15" s="133">
        <v>12</v>
      </c>
      <c r="D15" s="133">
        <v>1</v>
      </c>
      <c r="E15" s="133">
        <v>1</v>
      </c>
      <c r="F15" s="133">
        <v>5</v>
      </c>
      <c r="G15" s="133">
        <v>10</v>
      </c>
      <c r="H15" s="133">
        <v>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/>
  <dimension ref="A1:AH1269"/>
  <sheetViews>
    <sheetView showGridLines="0" showRowColHeaders="0" tabSelected="1" topLeftCell="A46" zoomScale="85" zoomScaleNormal="85" workbookViewId="0">
      <selection activeCell="K54" sqref="K54"/>
    </sheetView>
  </sheetViews>
  <sheetFormatPr defaultColWidth="11.42578125" defaultRowHeight="12.75" x14ac:dyDescent="0.2"/>
  <cols>
    <col min="1" max="1" width="1.7109375" style="4" customWidth="1"/>
    <col min="2" max="2" width="19.42578125" style="4" customWidth="1"/>
    <col min="3" max="3" width="11.28515625" style="4" customWidth="1"/>
    <col min="4" max="6" width="7.140625" style="4" customWidth="1"/>
    <col min="7" max="15" width="7.7109375" style="4" customWidth="1"/>
    <col min="16" max="16" width="9.7109375" style="4" customWidth="1"/>
    <col min="17" max="17" width="8.140625" style="4" customWidth="1"/>
    <col min="18" max="19" width="9.42578125" style="4" customWidth="1"/>
    <col min="20" max="20" width="9.85546875" style="4" customWidth="1"/>
    <col min="21" max="21" width="9.7109375" style="4" customWidth="1"/>
    <col min="22" max="22" width="9.7109375" style="4" bestFit="1" customWidth="1"/>
    <col min="23" max="26" width="9.42578125" style="4" bestFit="1" customWidth="1"/>
    <col min="27" max="29" width="10.7109375" style="4" bestFit="1" customWidth="1"/>
    <col min="30" max="36" width="10.42578125" style="4" bestFit="1" customWidth="1"/>
    <col min="37" max="37" width="9.7109375" style="4" bestFit="1" customWidth="1"/>
    <col min="38" max="38" width="9.42578125" style="4" bestFit="1" customWidth="1"/>
    <col min="39" max="41" width="9.28515625" style="4" bestFit="1" customWidth="1"/>
    <col min="42" max="42" width="11.42578125" style="4" customWidth="1"/>
    <col min="43" max="45" width="10.42578125" style="4" bestFit="1" customWidth="1"/>
    <col min="46" max="48" width="10.28515625" style="4" bestFit="1" customWidth="1"/>
    <col min="49" max="49" width="10.140625" style="4" bestFit="1" customWidth="1"/>
    <col min="50" max="50" width="10.28515625" style="4" bestFit="1" customWidth="1"/>
    <col min="51" max="52" width="10.140625" style="4" bestFit="1" customWidth="1"/>
    <col min="53" max="16384" width="11.42578125" style="4"/>
  </cols>
  <sheetData>
    <row r="1" spans="1:23" x14ac:dyDescent="0.2">
      <c r="A1" s="1"/>
      <c r="B1" s="2" t="s">
        <v>0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3"/>
      <c r="S1" s="3"/>
      <c r="T1" s="3"/>
      <c r="U1" s="3"/>
      <c r="V1" s="3"/>
      <c r="W1" s="3"/>
    </row>
    <row r="2" spans="1:23" x14ac:dyDescent="0.2">
      <c r="A2" s="1"/>
      <c r="B2" s="2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3"/>
      <c r="S2" s="3"/>
      <c r="T2" s="3"/>
      <c r="U2" s="3"/>
      <c r="V2" s="3"/>
      <c r="W2" s="3"/>
    </row>
    <row r="3" spans="1:23" x14ac:dyDescent="0.2">
      <c r="A3" s="1"/>
      <c r="B3" s="5" t="s">
        <v>1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3"/>
      <c r="S3" s="3"/>
      <c r="T3" s="3"/>
      <c r="U3" s="3"/>
      <c r="V3" s="3"/>
      <c r="W3" s="3"/>
    </row>
    <row r="4" spans="1:23" x14ac:dyDescent="0.2">
      <c r="A4" s="1"/>
      <c r="B4" s="6" t="s">
        <v>2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3"/>
      <c r="S4" s="3"/>
      <c r="T4" s="3"/>
      <c r="U4" s="3"/>
      <c r="V4" s="3"/>
      <c r="W4" s="3"/>
    </row>
    <row r="5" spans="1:23" x14ac:dyDescent="0.2">
      <c r="A5" s="1"/>
      <c r="B5" s="6" t="s">
        <v>3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3"/>
      <c r="S5" s="3"/>
      <c r="T5" s="3"/>
      <c r="U5" s="3"/>
      <c r="V5" s="3"/>
      <c r="W5" s="3"/>
    </row>
    <row r="6" spans="1:23" x14ac:dyDescent="0.2">
      <c r="A6" s="1"/>
      <c r="B6" s="6" t="s">
        <v>4</v>
      </c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3"/>
      <c r="S6" s="3"/>
      <c r="T6" s="3"/>
      <c r="U6" s="3"/>
      <c r="V6" s="3"/>
      <c r="W6" s="3"/>
    </row>
    <row r="7" spans="1:23" x14ac:dyDescent="0.2">
      <c r="A7" s="1"/>
      <c r="B7" s="6" t="s">
        <v>5</v>
      </c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3"/>
      <c r="S7" s="3"/>
      <c r="T7" s="3"/>
      <c r="U7" s="3"/>
      <c r="V7" s="3"/>
      <c r="W7" s="3"/>
    </row>
    <row r="8" spans="1:23" x14ac:dyDescent="0.2">
      <c r="A8" s="1"/>
      <c r="B8" s="6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3"/>
      <c r="S8" s="3"/>
      <c r="T8" s="3"/>
      <c r="U8" s="3"/>
      <c r="V8" s="3"/>
      <c r="W8" s="3"/>
    </row>
    <row r="9" spans="1:23" ht="13.5" thickBot="1" x14ac:dyDescent="0.25">
      <c r="A9" s="1"/>
      <c r="B9" s="1"/>
      <c r="C9" s="1"/>
      <c r="D9" s="1"/>
      <c r="E9" s="1"/>
      <c r="F9" s="1"/>
      <c r="G9" s="2" t="s">
        <v>6</v>
      </c>
      <c r="H9" s="1"/>
      <c r="I9" s="1"/>
      <c r="J9" s="1"/>
      <c r="K9" s="1"/>
      <c r="L9" s="1"/>
      <c r="M9" s="1"/>
      <c r="N9" s="1"/>
      <c r="O9" s="1"/>
      <c r="P9" s="1"/>
      <c r="Q9" s="1"/>
      <c r="R9" s="3"/>
      <c r="S9" s="3"/>
      <c r="T9" s="3"/>
      <c r="U9" s="3"/>
      <c r="V9" s="3"/>
      <c r="W9" s="3"/>
    </row>
    <row r="10" spans="1:23" ht="57" thickBot="1" x14ac:dyDescent="0.25">
      <c r="A10" s="1"/>
      <c r="B10" s="7" t="s">
        <v>7</v>
      </c>
      <c r="C10" s="8" t="s">
        <v>8</v>
      </c>
      <c r="D10" s="8" t="s">
        <v>9</v>
      </c>
      <c r="E10" s="9" t="s">
        <v>10</v>
      </c>
      <c r="F10" s="1"/>
      <c r="G10" s="10" t="s">
        <v>11</v>
      </c>
      <c r="H10" s="11" t="s">
        <v>12</v>
      </c>
      <c r="I10" s="11" t="s">
        <v>13</v>
      </c>
      <c r="J10" s="12" t="s">
        <v>14</v>
      </c>
      <c r="K10" s="13" t="s">
        <v>15</v>
      </c>
      <c r="L10" s="1"/>
      <c r="M10" s="1"/>
      <c r="N10" s="1"/>
      <c r="O10" s="1"/>
      <c r="P10" s="1"/>
      <c r="Q10" s="1"/>
      <c r="R10" s="3"/>
      <c r="S10" s="3"/>
      <c r="T10" s="3"/>
      <c r="U10" s="3"/>
      <c r="V10" s="3"/>
      <c r="W10" s="3"/>
    </row>
    <row r="11" spans="1:23" ht="13.5" thickBot="1" x14ac:dyDescent="0.25">
      <c r="A11" s="1"/>
      <c r="B11" s="14" t="s">
        <v>16</v>
      </c>
      <c r="C11" s="15" t="s">
        <v>74</v>
      </c>
      <c r="D11" s="16">
        <v>0</v>
      </c>
      <c r="E11" s="17">
        <v>5</v>
      </c>
      <c r="F11" s="1"/>
      <c r="G11" s="18" t="s">
        <v>74</v>
      </c>
      <c r="H11" s="19">
        <v>5</v>
      </c>
      <c r="I11" s="20">
        <f>IF(ISNUMBER(H11),(H11-AVERAGE(D11:E11))/((E11-D11)/2),0)</f>
        <v>1</v>
      </c>
      <c r="J11" s="21">
        <f>$C$36+$D$36*I11+$E$36*I12+$F$36*I11*I12</f>
        <v>6</v>
      </c>
      <c r="K11" s="22">
        <f>$C$82+$D$82*I11+$E$82*I12+$F$82*I11*I12</f>
        <v>0.20000000000000018</v>
      </c>
      <c r="L11" s="23"/>
      <c r="M11" s="1"/>
      <c r="N11" s="1"/>
      <c r="O11" s="1"/>
      <c r="P11" s="1"/>
      <c r="Q11" s="1"/>
      <c r="R11" s="3"/>
      <c r="S11" s="3"/>
      <c r="T11" s="3"/>
      <c r="U11" s="3"/>
      <c r="V11" s="3"/>
      <c r="W11" s="3"/>
    </row>
    <row r="12" spans="1:23" ht="13.5" thickBot="1" x14ac:dyDescent="0.25">
      <c r="A12" s="1"/>
      <c r="B12" s="24" t="s">
        <v>17</v>
      </c>
      <c r="C12" s="25" t="s">
        <v>75</v>
      </c>
      <c r="D12" s="26">
        <v>5</v>
      </c>
      <c r="E12" s="27">
        <v>10</v>
      </c>
      <c r="F12" s="1"/>
      <c r="G12" s="28" t="s">
        <v>75</v>
      </c>
      <c r="H12" s="29">
        <v>10</v>
      </c>
      <c r="I12" s="30">
        <f>IF(ISNUMBER(H12),(H12-AVERAGE(D12:E12))/((E12-D12)/2),0)</f>
        <v>1</v>
      </c>
      <c r="J12" s="31"/>
      <c r="K12" s="1"/>
      <c r="L12" s="1"/>
      <c r="M12" s="1"/>
      <c r="N12" s="1"/>
      <c r="O12" s="1"/>
      <c r="P12" s="1"/>
      <c r="Q12" s="1"/>
      <c r="R12" s="3"/>
      <c r="S12" s="3"/>
      <c r="T12" s="3"/>
      <c r="U12" s="3"/>
      <c r="V12" s="3"/>
      <c r="W12" s="3"/>
    </row>
    <row r="13" spans="1:23" x14ac:dyDescent="0.2">
      <c r="A13" s="1"/>
      <c r="B13" s="31"/>
      <c r="C13" s="32"/>
      <c r="D13" s="32"/>
      <c r="E13" s="32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3"/>
      <c r="S13" s="3"/>
      <c r="T13" s="3"/>
      <c r="U13" s="3"/>
      <c r="V13" s="3"/>
      <c r="W13" s="3"/>
    </row>
    <row r="14" spans="1:23" x14ac:dyDescent="0.2">
      <c r="A14" s="1"/>
      <c r="B14" s="33" t="s">
        <v>18</v>
      </c>
      <c r="C14" s="32"/>
      <c r="D14" s="32"/>
      <c r="E14" s="32"/>
      <c r="F14" s="2" t="s">
        <v>19</v>
      </c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3"/>
      <c r="S14" s="3"/>
      <c r="T14" s="3"/>
      <c r="U14" s="3"/>
      <c r="V14" s="3"/>
      <c r="W14" s="3"/>
    </row>
    <row r="15" spans="1:23" ht="13.5" thickBot="1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3"/>
      <c r="S15" s="3"/>
      <c r="T15" s="3"/>
      <c r="U15" s="3"/>
      <c r="V15" s="3"/>
      <c r="W15" s="3"/>
    </row>
    <row r="16" spans="1:23" ht="23.25" thickBot="1" x14ac:dyDescent="0.25">
      <c r="A16" s="1"/>
      <c r="B16" s="34" t="s">
        <v>20</v>
      </c>
      <c r="C16" s="35" t="s">
        <v>21</v>
      </c>
      <c r="D16" s="36" t="str">
        <f>$C$11</f>
        <v>Fertilizer</v>
      </c>
      <c r="E16" s="37" t="str">
        <f>$C$12</f>
        <v>Water</v>
      </c>
      <c r="F16" s="38" t="s">
        <v>22</v>
      </c>
      <c r="G16" s="39" t="s">
        <v>23</v>
      </c>
      <c r="H16" s="39" t="s">
        <v>24</v>
      </c>
      <c r="I16" s="39" t="s">
        <v>25</v>
      </c>
      <c r="J16" s="39" t="s">
        <v>26</v>
      </c>
      <c r="K16" s="39" t="s">
        <v>27</v>
      </c>
      <c r="L16" s="39" t="s">
        <v>28</v>
      </c>
      <c r="M16" s="39" t="s">
        <v>29</v>
      </c>
      <c r="N16" s="40" t="s">
        <v>30</v>
      </c>
      <c r="O16" s="41" t="s">
        <v>31</v>
      </c>
      <c r="P16" s="42" t="s">
        <v>32</v>
      </c>
      <c r="Q16" s="1"/>
      <c r="R16" s="43"/>
      <c r="S16" s="3"/>
      <c r="T16" s="3"/>
      <c r="U16" s="3"/>
      <c r="V16" s="3"/>
      <c r="W16" s="3"/>
    </row>
    <row r="17" spans="1:23" x14ac:dyDescent="0.2">
      <c r="A17" s="1"/>
      <c r="B17" s="44">
        <v>1</v>
      </c>
      <c r="C17" s="17">
        <v>1</v>
      </c>
      <c r="D17" s="45">
        <f>$D$11</f>
        <v>0</v>
      </c>
      <c r="E17" s="46">
        <f>$D$12</f>
        <v>5</v>
      </c>
      <c r="F17" s="47">
        <v>3.1</v>
      </c>
      <c r="G17" s="48">
        <v>2.9</v>
      </c>
      <c r="H17" s="48">
        <v>3</v>
      </c>
      <c r="I17" s="48"/>
      <c r="J17" s="48"/>
      <c r="K17" s="48"/>
      <c r="L17" s="48"/>
      <c r="M17" s="48"/>
      <c r="N17" s="49"/>
      <c r="O17" s="45">
        <f>IF(ISNUMBER(AVERAGE(F17:N17)),AVERAGE(F17:N17),"")</f>
        <v>3</v>
      </c>
      <c r="P17" s="50">
        <f>IF(ISNUMBER(STDEV(F17:N17)),STDEV(F17:N17),"")</f>
        <v>0.10000000000000009</v>
      </c>
      <c r="Q17" s="1"/>
      <c r="R17" s="3"/>
      <c r="S17" s="3"/>
      <c r="T17" s="3"/>
      <c r="U17" s="3"/>
      <c r="V17" s="3"/>
      <c r="W17" s="3"/>
    </row>
    <row r="18" spans="1:23" x14ac:dyDescent="0.2">
      <c r="A18" s="1"/>
      <c r="B18" s="44">
        <v>2</v>
      </c>
      <c r="C18" s="17">
        <v>2</v>
      </c>
      <c r="D18" s="45">
        <f>$E$11</f>
        <v>5</v>
      </c>
      <c r="E18" s="46">
        <f>$D$12</f>
        <v>5</v>
      </c>
      <c r="F18" s="51">
        <v>3.9</v>
      </c>
      <c r="G18" s="16">
        <v>4</v>
      </c>
      <c r="H18" s="16">
        <v>4.0999999999999996</v>
      </c>
      <c r="I18" s="16"/>
      <c r="J18" s="16"/>
      <c r="K18" s="16"/>
      <c r="L18" s="16"/>
      <c r="M18" s="16"/>
      <c r="N18" s="17"/>
      <c r="O18" s="45">
        <f>IF(ISNUMBER(AVERAGE(F18:N18)),AVERAGE(F18:N18),"")</f>
        <v>4</v>
      </c>
      <c r="P18" s="50">
        <f>IF(ISNUMBER(STDEV(F18:N18)),STDEV(F18:N18),"")</f>
        <v>9.9999999999999867E-2</v>
      </c>
      <c r="Q18" s="1"/>
      <c r="R18" s="3"/>
      <c r="S18" s="3"/>
      <c r="T18" s="3"/>
      <c r="U18" s="3"/>
      <c r="V18" s="3"/>
      <c r="W18" s="3"/>
    </row>
    <row r="19" spans="1:23" x14ac:dyDescent="0.2">
      <c r="A19" s="1"/>
      <c r="B19" s="44">
        <v>3</v>
      </c>
      <c r="C19" s="17">
        <v>3</v>
      </c>
      <c r="D19" s="45">
        <f>$D$11</f>
        <v>0</v>
      </c>
      <c r="E19" s="46">
        <f>$E$12</f>
        <v>10</v>
      </c>
      <c r="F19" s="51">
        <v>5</v>
      </c>
      <c r="G19" s="16">
        <v>4.9000000000000004</v>
      </c>
      <c r="H19" s="16">
        <v>5.0999999999999996</v>
      </c>
      <c r="I19" s="16"/>
      <c r="J19" s="16"/>
      <c r="K19" s="16"/>
      <c r="L19" s="16"/>
      <c r="M19" s="16"/>
      <c r="N19" s="17"/>
      <c r="O19" s="45">
        <f>IF(ISNUMBER(AVERAGE(F19:N19)),AVERAGE(F19:N19),"")</f>
        <v>5</v>
      </c>
      <c r="P19" s="50">
        <f>IF(ISNUMBER(STDEV(F19:N19)),STDEV(F19:N19),"")</f>
        <v>9.9999999999999645E-2</v>
      </c>
      <c r="Q19" s="1"/>
      <c r="R19" s="3"/>
      <c r="S19" s="3"/>
      <c r="T19" s="3"/>
      <c r="U19" s="3"/>
      <c r="V19" s="3"/>
      <c r="W19" s="3"/>
    </row>
    <row r="20" spans="1:23" ht="13.5" thickBot="1" x14ac:dyDescent="0.25">
      <c r="A20" s="1"/>
      <c r="B20" s="52">
        <v>4</v>
      </c>
      <c r="C20" s="27">
        <v>4</v>
      </c>
      <c r="D20" s="53">
        <f>$E$11</f>
        <v>5</v>
      </c>
      <c r="E20" s="54">
        <f>$E$12</f>
        <v>10</v>
      </c>
      <c r="F20" s="55">
        <v>6.2</v>
      </c>
      <c r="G20" s="26">
        <v>5.8</v>
      </c>
      <c r="H20" s="26">
        <v>6</v>
      </c>
      <c r="I20" s="26"/>
      <c r="J20" s="26"/>
      <c r="K20" s="26"/>
      <c r="L20" s="26"/>
      <c r="M20" s="26"/>
      <c r="N20" s="27"/>
      <c r="O20" s="53">
        <f>IF(ISNUMBER(AVERAGE(F20:N20)),AVERAGE(F20:N20),"")</f>
        <v>6</v>
      </c>
      <c r="P20" s="56">
        <f>IF(ISNUMBER(STDEV(F20:N20)),STDEV(F20:N20),"")</f>
        <v>0.20000000000000018</v>
      </c>
      <c r="Q20" s="1"/>
      <c r="R20" s="3"/>
      <c r="S20" s="3"/>
      <c r="T20" s="3"/>
      <c r="U20" s="3"/>
      <c r="V20" s="3"/>
      <c r="W20" s="3"/>
    </row>
    <row r="21" spans="1:23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3"/>
      <c r="S21" s="3"/>
      <c r="T21" s="3"/>
      <c r="U21" s="3"/>
      <c r="V21" s="3"/>
      <c r="W21" s="3"/>
    </row>
    <row r="22" spans="1:23" x14ac:dyDescent="0.2">
      <c r="A22" s="1"/>
      <c r="B22" s="2" t="s">
        <v>33</v>
      </c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3"/>
      <c r="S22" s="3"/>
      <c r="T22" s="3"/>
      <c r="U22" s="3"/>
      <c r="V22" s="3"/>
      <c r="W22" s="3"/>
    </row>
    <row r="23" spans="1:23" ht="13.5" thickBo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3"/>
      <c r="S23" s="57"/>
      <c r="T23" s="3"/>
      <c r="U23" s="3"/>
      <c r="V23" s="3"/>
      <c r="W23" s="3"/>
    </row>
    <row r="24" spans="1:23" ht="22.5" x14ac:dyDescent="0.2">
      <c r="A24" s="1"/>
      <c r="B24" s="58" t="s">
        <v>20</v>
      </c>
      <c r="C24" s="59" t="s">
        <v>21</v>
      </c>
      <c r="D24" s="60" t="s">
        <v>16</v>
      </c>
      <c r="E24" s="61" t="s">
        <v>17</v>
      </c>
      <c r="F24" s="62" t="s">
        <v>34</v>
      </c>
      <c r="G24" s="63" t="s">
        <v>31</v>
      </c>
      <c r="H24" s="64" t="s">
        <v>32</v>
      </c>
      <c r="I24" s="65" t="s">
        <v>35</v>
      </c>
      <c r="J24" s="1"/>
      <c r="K24" s="1"/>
      <c r="L24" s="1"/>
      <c r="M24" s="1"/>
      <c r="N24" s="1"/>
      <c r="O24" s="1"/>
      <c r="P24" s="1"/>
      <c r="Q24" s="1"/>
      <c r="R24" s="3"/>
      <c r="S24" s="3"/>
      <c r="T24" s="3"/>
      <c r="U24" s="3"/>
      <c r="V24" s="3"/>
      <c r="W24" s="3"/>
    </row>
    <row r="25" spans="1:23" x14ac:dyDescent="0.2">
      <c r="A25" s="1"/>
      <c r="B25" s="44">
        <v>1</v>
      </c>
      <c r="C25" s="66">
        <f>IF(ISNUMBER(C17),C17,1)</f>
        <v>1</v>
      </c>
      <c r="D25" s="44">
        <v>-1</v>
      </c>
      <c r="E25" s="46">
        <v>-1</v>
      </c>
      <c r="F25" s="44">
        <f>(D25*E25)</f>
        <v>1</v>
      </c>
      <c r="G25" s="44">
        <f t="shared" ref="G25:H28" si="0">O17</f>
        <v>3</v>
      </c>
      <c r="H25" s="46">
        <f t="shared" si="0"/>
        <v>0.10000000000000009</v>
      </c>
      <c r="I25" s="50">
        <f>IF(ISNUMBER(H25),H25^2,"")</f>
        <v>1.0000000000000018E-2</v>
      </c>
      <c r="J25" s="1"/>
      <c r="K25" s="1"/>
      <c r="L25" s="1"/>
      <c r="M25" s="1"/>
      <c r="N25" s="1"/>
      <c r="O25" s="1"/>
      <c r="P25" s="1"/>
      <c r="Q25" s="1"/>
      <c r="R25" s="3"/>
      <c r="S25" s="3"/>
      <c r="T25" s="3"/>
      <c r="U25" s="3"/>
      <c r="V25" s="3"/>
      <c r="W25" s="3"/>
    </row>
    <row r="26" spans="1:23" x14ac:dyDescent="0.2">
      <c r="A26" s="1"/>
      <c r="B26" s="44">
        <v>2</v>
      </c>
      <c r="C26" s="66">
        <f>IF(ISNUMBER(C18),C18,2)</f>
        <v>2</v>
      </c>
      <c r="D26" s="44">
        <v>1</v>
      </c>
      <c r="E26" s="46">
        <v>-1</v>
      </c>
      <c r="F26" s="44">
        <f>(D26*E26)</f>
        <v>-1</v>
      </c>
      <c r="G26" s="44">
        <f t="shared" si="0"/>
        <v>4</v>
      </c>
      <c r="H26" s="46">
        <f t="shared" si="0"/>
        <v>9.9999999999999867E-2</v>
      </c>
      <c r="I26" s="50">
        <f>IF(ISNUMBER(H26),H26^2,"")</f>
        <v>9.9999999999999742E-3</v>
      </c>
      <c r="J26" s="1"/>
      <c r="K26" s="1"/>
      <c r="L26" s="1"/>
      <c r="M26" s="1"/>
      <c r="N26" s="1"/>
      <c r="O26" s="1"/>
      <c r="P26" s="1"/>
      <c r="Q26" s="1"/>
      <c r="R26" s="3"/>
      <c r="S26" s="3"/>
      <c r="T26" s="3"/>
      <c r="U26" s="3"/>
      <c r="V26" s="3"/>
      <c r="W26" s="3"/>
    </row>
    <row r="27" spans="1:23" x14ac:dyDescent="0.2">
      <c r="A27" s="1"/>
      <c r="B27" s="44">
        <v>3</v>
      </c>
      <c r="C27" s="66">
        <f>IF(ISNUMBER(C19),C19,3)</f>
        <v>3</v>
      </c>
      <c r="D27" s="44">
        <v>-1</v>
      </c>
      <c r="E27" s="46">
        <v>1</v>
      </c>
      <c r="F27" s="44">
        <f>(D27*E27)</f>
        <v>-1</v>
      </c>
      <c r="G27" s="44">
        <f t="shared" si="0"/>
        <v>5</v>
      </c>
      <c r="H27" s="46">
        <f t="shared" si="0"/>
        <v>9.9999999999999645E-2</v>
      </c>
      <c r="I27" s="50">
        <f>IF(ISNUMBER(H27),H27^2,"")</f>
        <v>9.9999999999999291E-3</v>
      </c>
      <c r="J27" s="1"/>
      <c r="K27" s="1"/>
      <c r="L27" s="1"/>
      <c r="M27" s="1"/>
      <c r="N27" s="1"/>
      <c r="O27" s="1"/>
      <c r="P27" s="1"/>
      <c r="Q27" s="1"/>
      <c r="R27" s="3"/>
      <c r="S27" s="3"/>
      <c r="T27" s="3"/>
      <c r="U27" s="3"/>
      <c r="V27" s="3"/>
      <c r="W27" s="3"/>
    </row>
    <row r="28" spans="1:23" ht="13.5" thickBot="1" x14ac:dyDescent="0.25">
      <c r="A28" s="1"/>
      <c r="B28" s="52">
        <v>4</v>
      </c>
      <c r="C28" s="67">
        <f>IF(ISNUMBER(C20),C20,4)</f>
        <v>4</v>
      </c>
      <c r="D28" s="52">
        <v>1</v>
      </c>
      <c r="E28" s="54">
        <v>1</v>
      </c>
      <c r="F28" s="52">
        <f>(D28*E28)</f>
        <v>1</v>
      </c>
      <c r="G28" s="52">
        <f t="shared" si="0"/>
        <v>6</v>
      </c>
      <c r="H28" s="54">
        <f t="shared" si="0"/>
        <v>0.20000000000000018</v>
      </c>
      <c r="I28" s="56">
        <f>IF(ISNUMBER(H28),H28^2,"")</f>
        <v>4.000000000000007E-2</v>
      </c>
      <c r="J28" s="1"/>
      <c r="K28" s="1"/>
      <c r="L28" s="1"/>
      <c r="M28" s="1"/>
      <c r="N28" s="1"/>
      <c r="O28" s="1"/>
      <c r="P28" s="1"/>
      <c r="Q28" s="1"/>
      <c r="R28" s="3"/>
      <c r="S28" s="3"/>
      <c r="T28" s="3"/>
      <c r="U28" s="3"/>
      <c r="V28" s="3"/>
      <c r="W28" s="3"/>
    </row>
    <row r="29" spans="1:23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3"/>
      <c r="S29" s="3"/>
      <c r="T29" s="3"/>
      <c r="U29" s="3"/>
      <c r="V29" s="3"/>
      <c r="W29" s="3"/>
    </row>
    <row r="30" spans="1:23" x14ac:dyDescent="0.2">
      <c r="A30" s="1"/>
      <c r="B30" s="2" t="s">
        <v>36</v>
      </c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33" t="s">
        <v>37</v>
      </c>
      <c r="O30" s="1"/>
      <c r="P30" s="1"/>
      <c r="Q30" s="1"/>
      <c r="R30" s="3"/>
      <c r="S30" s="3"/>
      <c r="T30" s="3"/>
      <c r="U30" s="3"/>
      <c r="V30" s="3"/>
      <c r="W30" s="3"/>
    </row>
    <row r="31" spans="1:23" ht="13.5" thickBo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3"/>
      <c r="S31" s="3"/>
      <c r="T31" s="3"/>
      <c r="U31" s="3"/>
      <c r="V31" s="3"/>
      <c r="W31" s="3"/>
    </row>
    <row r="32" spans="1:23" ht="13.5" thickBot="1" x14ac:dyDescent="0.25">
      <c r="A32" s="1"/>
      <c r="B32" s="1"/>
      <c r="C32" s="60" t="s">
        <v>38</v>
      </c>
      <c r="D32" s="61" t="s">
        <v>16</v>
      </c>
      <c r="E32" s="61" t="s">
        <v>17</v>
      </c>
      <c r="F32" s="68" t="s">
        <v>34</v>
      </c>
      <c r="G32" s="69"/>
      <c r="H32" s="69"/>
      <c r="I32" s="69"/>
      <c r="J32" s="69"/>
      <c r="K32" s="69"/>
      <c r="L32" s="69"/>
      <c r="M32" s="69"/>
      <c r="N32" s="60" t="s">
        <v>16</v>
      </c>
      <c r="O32" s="61" t="s">
        <v>17</v>
      </c>
      <c r="P32" s="68" t="s">
        <v>34</v>
      </c>
      <c r="Q32" s="1"/>
      <c r="R32" s="3"/>
      <c r="S32" s="3"/>
      <c r="T32" s="3"/>
      <c r="U32" s="3"/>
      <c r="V32" s="3"/>
      <c r="W32" s="3"/>
    </row>
    <row r="33" spans="1:23" ht="13.5" thickBot="1" x14ac:dyDescent="0.25">
      <c r="A33" s="1"/>
      <c r="B33" s="70" t="s">
        <v>39</v>
      </c>
      <c r="C33" s="44"/>
      <c r="D33" s="46">
        <f>((IF(D$25=1,$G$25))+(IF(D$26=1,$G$26))+IF(D$27=1,$G$27)+IF(D$28=1,$G$28))/2</f>
        <v>5</v>
      </c>
      <c r="E33" s="46">
        <f>((IF(E$25=1,$G$25))+(IF(E$26=1,$G$26))+IF(E$27=1,$G$27)+IF(E$28=1,$G$28))/2</f>
        <v>5.5</v>
      </c>
      <c r="F33" s="50">
        <f>((IF(F$25=1,$G$25))+(IF(F$26=1,$G$26))+IF(F$27=1,$G$27)+IF(F$28=1,$G$28))/2</f>
        <v>4.5</v>
      </c>
      <c r="G33" s="31"/>
      <c r="H33" s="31"/>
      <c r="I33" s="31"/>
      <c r="J33" s="31"/>
      <c r="K33" s="31"/>
      <c r="L33" s="31"/>
      <c r="M33" s="31"/>
      <c r="N33" s="24">
        <f>ABS(D36)</f>
        <v>0.5</v>
      </c>
      <c r="O33" s="71">
        <f>ABS(E36)</f>
        <v>1</v>
      </c>
      <c r="P33" s="72">
        <f>ABS(F36)</f>
        <v>0</v>
      </c>
      <c r="Q33" s="1"/>
      <c r="R33" s="3"/>
      <c r="S33" s="3"/>
      <c r="T33" s="3"/>
      <c r="U33" s="3"/>
      <c r="V33" s="3"/>
      <c r="W33" s="3"/>
    </row>
    <row r="34" spans="1:23" x14ac:dyDescent="0.2">
      <c r="A34" s="1"/>
      <c r="B34" s="73" t="s">
        <v>40</v>
      </c>
      <c r="C34" s="44"/>
      <c r="D34" s="46">
        <f>((IF(D$25=-1,$G$25))+(IF(D$26=-1,$G$26))+IF(D$27=-1,$G$27)+IF(D$28=-1,$G$28))/2</f>
        <v>4</v>
      </c>
      <c r="E34" s="46">
        <f>((IF(E$25=-1,$G$25))+(IF(E$26=-1,$G$26))+IF(E$27=-1,$G$27)+IF(E$28=-1,$G$28))/2</f>
        <v>3.5</v>
      </c>
      <c r="F34" s="50">
        <f>((IF(F$25=-1,$G$25))+(IF(F$26=-1,$G$26))+IF(F$27=-1,$G$27)+IF(F$28=-1,$G$28))/2</f>
        <v>4.5</v>
      </c>
      <c r="G34" s="31"/>
      <c r="H34" s="31"/>
      <c r="I34" s="31"/>
      <c r="J34" s="31"/>
      <c r="K34" s="31"/>
      <c r="L34" s="31"/>
      <c r="M34" s="31"/>
      <c r="N34" s="1"/>
      <c r="O34" s="1"/>
      <c r="P34" s="1"/>
      <c r="Q34" s="1"/>
      <c r="R34" s="3"/>
      <c r="S34" s="3"/>
      <c r="T34" s="3"/>
      <c r="U34" s="3"/>
      <c r="V34" s="3"/>
      <c r="W34" s="3"/>
    </row>
    <row r="35" spans="1:23" x14ac:dyDescent="0.2">
      <c r="A35" s="1"/>
      <c r="B35" s="74" t="s">
        <v>41</v>
      </c>
      <c r="C35" s="44"/>
      <c r="D35" s="46">
        <f>D33-D34</f>
        <v>1</v>
      </c>
      <c r="E35" s="46">
        <f>E33-E34</f>
        <v>2</v>
      </c>
      <c r="F35" s="50">
        <f>F33-F34</f>
        <v>0</v>
      </c>
      <c r="G35" s="31"/>
      <c r="H35" s="31"/>
      <c r="I35" s="31"/>
      <c r="J35" s="31"/>
      <c r="K35" s="31"/>
      <c r="L35" s="31"/>
      <c r="M35" s="31"/>
      <c r="N35" s="2" t="s">
        <v>42</v>
      </c>
      <c r="O35" s="1"/>
      <c r="P35" s="1"/>
      <c r="Q35" s="1"/>
      <c r="R35" s="3"/>
      <c r="S35" s="3"/>
      <c r="T35" s="3"/>
      <c r="U35" s="3"/>
      <c r="V35" s="3"/>
      <c r="W35" s="3"/>
    </row>
    <row r="36" spans="1:23" ht="13.5" thickBot="1" x14ac:dyDescent="0.25">
      <c r="A36" s="1"/>
      <c r="B36" s="74" t="s">
        <v>43</v>
      </c>
      <c r="C36" s="44">
        <f>AVERAGE(F17:N20)</f>
        <v>4.5</v>
      </c>
      <c r="D36" s="46">
        <f>D35/2</f>
        <v>0.5</v>
      </c>
      <c r="E36" s="46">
        <f>E35/2</f>
        <v>1</v>
      </c>
      <c r="F36" s="50">
        <f>F35/2</f>
        <v>0</v>
      </c>
      <c r="G36" s="31"/>
      <c r="H36" s="31"/>
      <c r="I36" s="31"/>
      <c r="J36" s="31"/>
      <c r="K36" s="31"/>
      <c r="L36" s="31"/>
      <c r="M36" s="31"/>
      <c r="N36" s="1"/>
      <c r="O36" s="1"/>
      <c r="P36" s="1"/>
      <c r="Q36" s="1"/>
      <c r="R36" s="3"/>
      <c r="S36" s="3"/>
      <c r="T36" s="3"/>
      <c r="U36" s="3"/>
      <c r="V36" s="3"/>
      <c r="W36" s="3"/>
    </row>
    <row r="37" spans="1:23" x14ac:dyDescent="0.2">
      <c r="A37" s="1"/>
      <c r="B37" s="75" t="s">
        <v>44</v>
      </c>
      <c r="C37" s="44">
        <f>IF(ISNUMBER($H$41),$H$41/SQRT(COUNT($F$17:$N$20)),#REF!)</f>
        <v>3.8188130791298666E-2</v>
      </c>
      <c r="D37" s="46">
        <f>IF(ISNUMBER($H$41),$H$41/SQRT(COUNT($F$17:$N$20)),#REF!)</f>
        <v>3.8188130791298666E-2</v>
      </c>
      <c r="E37" s="46">
        <f>IF(ISNUMBER($H$41),$H$41/SQRT(COUNT($F$17:$N$20)),#REF!)</f>
        <v>3.8188130791298666E-2</v>
      </c>
      <c r="F37" s="50">
        <f>IF(ISNUMBER($H$41),$H$41/SQRT(COUNT($F$17:$N$20)),#REF!)</f>
        <v>3.8188130791298666E-2</v>
      </c>
      <c r="G37" s="31"/>
      <c r="H37" s="31"/>
      <c r="I37" s="31"/>
      <c r="J37" s="31"/>
      <c r="K37" s="31"/>
      <c r="L37" s="31"/>
      <c r="M37" s="31"/>
      <c r="N37" s="60" t="str">
        <f t="array" aca="1" ref="N37:P38" ca="1">INDEX(N32:P33,{1;2},MATCH(TRANSPOSE(ROW(INDIRECT("1:"&amp;COUNT(N33:P33)))),ROUND(PERCENTRANK(RANK(N33:P33,N33:P33)+COLUMN(N33:P33)/COLUMN(O33),RANK(N33:P33,N33:P33)+COLUMN(N33:P33)/COLUMN(O33),30)*(COUNT(N33:P33)-1),0)+1,0))</f>
        <v>B</v>
      </c>
      <c r="O37" s="61" t="str">
        <f ca="1"/>
        <v>A</v>
      </c>
      <c r="P37" s="68" t="str">
        <f ca="1"/>
        <v>AB</v>
      </c>
      <c r="Q37" s="1"/>
      <c r="R37" s="3"/>
      <c r="S37" s="3"/>
      <c r="T37" s="3"/>
      <c r="U37" s="3"/>
      <c r="V37" s="3"/>
      <c r="W37" s="3"/>
    </row>
    <row r="38" spans="1:23" x14ac:dyDescent="0.2">
      <c r="A38" s="1"/>
      <c r="B38" s="78" t="s">
        <v>45</v>
      </c>
      <c r="C38" s="44">
        <f>C36/C37</f>
        <v>117.83766072743589</v>
      </c>
      <c r="D38" s="46">
        <f>D36/D37</f>
        <v>13.093073414159543</v>
      </c>
      <c r="E38" s="46">
        <f>E36/E37</f>
        <v>26.186146828319085</v>
      </c>
      <c r="F38" s="50">
        <f>F36/F37</f>
        <v>0</v>
      </c>
      <c r="G38" s="31"/>
      <c r="H38" s="31"/>
      <c r="I38" s="31"/>
      <c r="J38" s="31"/>
      <c r="K38" s="31"/>
      <c r="L38" s="31"/>
      <c r="M38" s="31"/>
      <c r="N38" s="14">
        <f ca="1"/>
        <v>1</v>
      </c>
      <c r="O38" s="76">
        <f ca="1"/>
        <v>0.5</v>
      </c>
      <c r="P38" s="77">
        <f ca="1"/>
        <v>0</v>
      </c>
      <c r="Q38" s="1"/>
      <c r="R38" s="3"/>
      <c r="S38" s="3"/>
      <c r="T38" s="3"/>
      <c r="U38" s="3"/>
      <c r="V38" s="3"/>
      <c r="W38" s="3"/>
    </row>
    <row r="39" spans="1:23" ht="13.5" thickBot="1" x14ac:dyDescent="0.25">
      <c r="A39" s="1"/>
      <c r="B39" s="79" t="s">
        <v>46</v>
      </c>
      <c r="C39" s="52">
        <f>IF(ISNUMBER($H$41),(TDIST(ABS(C38),(COUNT($F$17:$N$20)-4),2)),"n/a")</f>
        <v>3.0063851609559159E-14</v>
      </c>
      <c r="D39" s="54">
        <f>IF(ISNUMBER($H$41),(TDIST(ABS(D38),(COUNT($F$17:$N$20)-4),2)),"n/a")</f>
        <v>1.1003927936787255E-6</v>
      </c>
      <c r="E39" s="54">
        <f>IF(ISNUMBER($H$41),(TDIST(ABS(E38),(COUNT($F$17:$N$20)-4),2)),"n/a")</f>
        <v>4.8585725427835896E-9</v>
      </c>
      <c r="F39" s="56">
        <f>IF(ISNUMBER($H$41),(TDIST(ABS(F38),(COUNT($F$17:$N$20)-4),2)),"n/a")</f>
        <v>1</v>
      </c>
      <c r="G39" s="31"/>
      <c r="H39" s="31"/>
      <c r="I39" s="31"/>
      <c r="J39" s="31"/>
      <c r="K39" s="31"/>
      <c r="L39" s="31"/>
      <c r="M39" s="31"/>
      <c r="N39" s="24">
        <f>IF(ISNUMBER($H$41),$H$42,#REF!)</f>
        <v>8.8061987520452301E-2</v>
      </c>
      <c r="O39" s="71">
        <f>IF(ISNUMBER($H$41),$H$42,#REF!)</f>
        <v>8.8061987520452301E-2</v>
      </c>
      <c r="P39" s="72">
        <f>IF(ISNUMBER($H$41),$H$42,#REF!)</f>
        <v>8.8061987520452301E-2</v>
      </c>
      <c r="Q39" s="1"/>
      <c r="R39" s="3"/>
      <c r="S39" s="3"/>
      <c r="T39" s="3"/>
      <c r="U39" s="3"/>
      <c r="V39" s="3"/>
      <c r="W39" s="3"/>
    </row>
    <row r="40" spans="1:23" ht="13.5" thickBo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3"/>
      <c r="S40" s="3"/>
      <c r="T40" s="3"/>
      <c r="U40" s="3"/>
      <c r="V40" s="3"/>
      <c r="W40" s="3"/>
    </row>
    <row r="41" spans="1:23" x14ac:dyDescent="0.2">
      <c r="A41" s="1"/>
      <c r="B41" s="70" t="s">
        <v>47</v>
      </c>
      <c r="C41" s="80"/>
      <c r="D41" s="80"/>
      <c r="E41" s="80"/>
      <c r="F41" s="80"/>
      <c r="G41" s="80"/>
      <c r="H41" s="20">
        <f>IF(ISNUMBER(SQRT(AVERAGE(I25:I28))),SQRT(AVERAGE(I25:I28)),"n/a")</f>
        <v>0.13228756555322951</v>
      </c>
      <c r="I41" s="31"/>
      <c r="J41" s="1"/>
      <c r="K41" s="2"/>
      <c r="L41" s="1"/>
      <c r="M41" s="1"/>
      <c r="N41" s="1"/>
      <c r="O41" s="1"/>
      <c r="P41" s="1"/>
      <c r="Q41" s="1"/>
      <c r="R41" s="3"/>
      <c r="S41" s="3"/>
      <c r="T41" s="3"/>
      <c r="U41" s="3"/>
      <c r="V41" s="3"/>
      <c r="W41" s="3"/>
    </row>
    <row r="42" spans="1:23" x14ac:dyDescent="0.2">
      <c r="A42" s="1"/>
      <c r="B42" s="81" t="s">
        <v>48</v>
      </c>
      <c r="C42" s="82"/>
      <c r="D42" s="82"/>
      <c r="E42" s="82"/>
      <c r="F42" s="82"/>
      <c r="G42" s="82"/>
      <c r="H42" s="83">
        <f>TINV(0.05,COUNT($F$17:$N$20)-4)*H41/SQRT(COUNT(F17:N20))</f>
        <v>8.8061987520452301E-2</v>
      </c>
      <c r="I42" s="31"/>
      <c r="J42" s="31"/>
      <c r="K42" s="1"/>
      <c r="L42" s="1"/>
      <c r="M42" s="1"/>
      <c r="N42" s="1"/>
      <c r="O42" s="1"/>
      <c r="P42" s="1"/>
      <c r="Q42" s="1"/>
      <c r="R42" s="3"/>
      <c r="S42" s="3"/>
      <c r="T42" s="3"/>
      <c r="U42" s="3"/>
      <c r="V42" s="3"/>
      <c r="W42" s="3"/>
    </row>
    <row r="43" spans="1:23" ht="13.5" thickBot="1" x14ac:dyDescent="0.25">
      <c r="A43" s="1"/>
      <c r="B43" s="84" t="s">
        <v>49</v>
      </c>
      <c r="C43" s="85"/>
      <c r="D43" s="85"/>
      <c r="E43" s="85"/>
      <c r="F43" s="85"/>
      <c r="G43" s="85"/>
      <c r="H43" s="30">
        <f>H42*2</f>
        <v>0.1761239750409046</v>
      </c>
      <c r="I43" s="31"/>
      <c r="J43" s="31"/>
      <c r="K43" s="2"/>
      <c r="L43" s="1"/>
      <c r="M43" s="1"/>
      <c r="N43" s="1"/>
      <c r="O43" s="1"/>
      <c r="P43" s="1"/>
      <c r="Q43" s="1"/>
      <c r="R43" s="3"/>
      <c r="S43" s="3"/>
      <c r="T43" s="3"/>
      <c r="U43" s="3"/>
      <c r="V43" s="3"/>
      <c r="W43" s="3"/>
    </row>
    <row r="44" spans="1:23" x14ac:dyDescent="0.2">
      <c r="A44" s="1"/>
      <c r="B44" s="86"/>
      <c r="C44" s="31"/>
      <c r="D44" s="31"/>
      <c r="E44" s="31"/>
      <c r="F44" s="31"/>
      <c r="G44" s="31"/>
      <c r="H44" s="31"/>
      <c r="I44" s="31"/>
      <c r="J44" s="31"/>
      <c r="K44" s="1"/>
      <c r="L44" s="1"/>
      <c r="M44" s="1"/>
      <c r="N44" s="1"/>
      <c r="O44" s="1"/>
      <c r="P44" s="1"/>
      <c r="Q44" s="1"/>
      <c r="R44" s="3"/>
      <c r="S44" s="3"/>
      <c r="T44" s="3"/>
      <c r="U44" s="3"/>
      <c r="V44" s="3"/>
      <c r="W44" s="3"/>
    </row>
    <row r="45" spans="1:23" x14ac:dyDescent="0.2">
      <c r="A45" s="1"/>
      <c r="B45" s="1"/>
      <c r="C45" s="1"/>
      <c r="D45" s="1"/>
      <c r="E45" s="1"/>
      <c r="F45" s="1"/>
      <c r="G45" s="1"/>
      <c r="H45" s="31"/>
      <c r="I45" s="1"/>
      <c r="J45" s="1"/>
      <c r="K45" s="1"/>
      <c r="L45" s="1"/>
      <c r="M45" s="1"/>
      <c r="N45" s="1"/>
      <c r="O45" s="1"/>
      <c r="P45" s="1"/>
      <c r="Q45" s="1"/>
      <c r="R45" s="3"/>
      <c r="S45" s="3"/>
      <c r="T45" s="3"/>
      <c r="U45" s="3"/>
      <c r="V45" s="3"/>
      <c r="W45" s="3"/>
    </row>
    <row r="46" spans="1:23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3"/>
      <c r="S46" s="3"/>
      <c r="T46" s="3"/>
      <c r="U46" s="3"/>
      <c r="V46" s="3"/>
      <c r="W46" s="3"/>
    </row>
    <row r="47" spans="1:23" x14ac:dyDescent="0.2">
      <c r="A47" s="1"/>
      <c r="B47" s="2" t="s">
        <v>50</v>
      </c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3"/>
      <c r="S47" s="3"/>
      <c r="T47" s="3"/>
      <c r="U47" s="3"/>
      <c r="V47" s="3"/>
      <c r="W47" s="3"/>
    </row>
    <row r="48" spans="1:23" ht="13.5" thickBo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3"/>
      <c r="S48" s="3"/>
      <c r="T48" s="3"/>
      <c r="U48" s="3"/>
      <c r="V48" s="3"/>
      <c r="W48" s="3"/>
    </row>
    <row r="49" spans="1:34" ht="13.5" thickBot="1" x14ac:dyDescent="0.25">
      <c r="A49" s="1"/>
      <c r="B49" s="1"/>
      <c r="C49" s="87" t="s">
        <v>51</v>
      </c>
      <c r="D49" s="88" t="s">
        <v>52</v>
      </c>
      <c r="E49" s="88" t="s">
        <v>53</v>
      </c>
      <c r="F49" s="88" t="s">
        <v>54</v>
      </c>
      <c r="G49" s="89" t="s">
        <v>55</v>
      </c>
      <c r="H49" s="1"/>
      <c r="I49" s="1"/>
      <c r="J49" s="1"/>
      <c r="K49" s="1"/>
      <c r="L49" s="1"/>
      <c r="M49" s="1"/>
      <c r="N49" s="1"/>
      <c r="O49" s="1"/>
      <c r="P49" s="1"/>
      <c r="Q49" s="1"/>
      <c r="R49" s="3"/>
      <c r="S49" s="3"/>
      <c r="T49" s="3"/>
      <c r="U49" s="90"/>
      <c r="V49" s="90"/>
      <c r="W49" s="90"/>
      <c r="X49" s="91"/>
      <c r="Y49" s="91"/>
      <c r="Z49" s="91"/>
      <c r="AA49" s="91"/>
      <c r="AB49" s="91"/>
      <c r="AC49" s="91"/>
      <c r="AD49" s="91"/>
      <c r="AE49" s="91"/>
      <c r="AF49" s="91"/>
      <c r="AG49" s="91"/>
      <c r="AH49" s="91"/>
    </row>
    <row r="50" spans="1:34" x14ac:dyDescent="0.2">
      <c r="A50" s="1"/>
      <c r="B50" s="20" t="s">
        <v>56</v>
      </c>
      <c r="C50" s="92">
        <v>3</v>
      </c>
      <c r="D50" s="93">
        <f>D52-D51</f>
        <v>14.999999999999986</v>
      </c>
      <c r="E50" s="93">
        <f>D50/C50</f>
        <v>4.9999999999999956</v>
      </c>
      <c r="F50" s="93">
        <f>E50/E51</f>
        <v>285.7142857142855</v>
      </c>
      <c r="G50" s="94">
        <f>FDIST(F50,C50,C51)</f>
        <v>1.7926551630599801E-8</v>
      </c>
      <c r="H50" s="1"/>
      <c r="I50" s="1"/>
      <c r="J50" s="1"/>
      <c r="K50" s="1"/>
      <c r="L50" s="1"/>
      <c r="M50" s="1"/>
      <c r="N50" s="1"/>
      <c r="O50" s="1"/>
      <c r="P50" s="1"/>
      <c r="Q50" s="1"/>
      <c r="R50" s="3"/>
      <c r="S50" s="3"/>
      <c r="T50" s="3"/>
      <c r="U50" s="90"/>
      <c r="V50" s="90"/>
      <c r="W50" s="90"/>
      <c r="X50" s="91"/>
      <c r="Y50" s="91"/>
      <c r="Z50" s="91"/>
      <c r="AA50" s="91"/>
      <c r="AB50" s="91"/>
      <c r="AC50" s="91"/>
      <c r="AD50" s="91"/>
      <c r="AE50" s="91"/>
      <c r="AF50" s="91"/>
      <c r="AG50" s="91"/>
      <c r="AH50" s="91"/>
    </row>
    <row r="51" spans="1:34" x14ac:dyDescent="0.2">
      <c r="A51" s="1"/>
      <c r="B51" s="83" t="s">
        <v>57</v>
      </c>
      <c r="C51" s="44">
        <f>C52-C50</f>
        <v>8</v>
      </c>
      <c r="D51" s="46">
        <f>E51*C51</f>
        <v>0.13999999999999999</v>
      </c>
      <c r="E51" s="46">
        <f>AVERAGE(I25:I28)</f>
        <v>1.7499999999999998E-2</v>
      </c>
      <c r="F51" s="46"/>
      <c r="G51" s="50"/>
      <c r="H51" s="1"/>
      <c r="I51" s="1"/>
      <c r="J51" s="1"/>
      <c r="K51" s="1"/>
      <c r="L51" s="1"/>
      <c r="M51" s="1"/>
      <c r="N51" s="1"/>
      <c r="O51" s="1"/>
      <c r="P51" s="1"/>
      <c r="Q51" s="1"/>
      <c r="R51" s="3"/>
      <c r="S51" s="3"/>
      <c r="T51" s="90"/>
      <c r="U51" s="90"/>
      <c r="V51" s="90"/>
      <c r="W51" s="90"/>
      <c r="X51" s="91"/>
      <c r="Y51" s="91"/>
      <c r="Z51" s="91"/>
      <c r="AA51" s="91"/>
      <c r="AB51" s="91"/>
      <c r="AC51" s="91"/>
      <c r="AD51" s="91"/>
      <c r="AE51" s="91"/>
      <c r="AF51" s="91"/>
      <c r="AG51" s="91"/>
      <c r="AH51" s="91"/>
    </row>
    <row r="52" spans="1:34" ht="13.5" thickBot="1" x14ac:dyDescent="0.25">
      <c r="A52" s="1"/>
      <c r="B52" s="30" t="s">
        <v>58</v>
      </c>
      <c r="C52" s="52">
        <f>COUNT(F17:N20)-1</f>
        <v>11</v>
      </c>
      <c r="D52" s="54">
        <f>SUMSQ(F17:N20)-(SUM(F17:N20)^2/COUNT(F17:N20))</f>
        <v>15.139999999999986</v>
      </c>
      <c r="E52" s="54">
        <f>D52/C52</f>
        <v>1.3763636363636351</v>
      </c>
      <c r="F52" s="54"/>
      <c r="G52" s="56"/>
      <c r="H52" s="1"/>
      <c r="I52" s="1"/>
      <c r="J52" s="1"/>
      <c r="K52" s="1"/>
      <c r="L52" s="1"/>
      <c r="M52" s="1"/>
      <c r="N52" s="1"/>
      <c r="O52" s="1"/>
      <c r="P52" s="1"/>
      <c r="Q52" s="1"/>
      <c r="R52" s="3"/>
      <c r="S52" s="3"/>
      <c r="T52" s="90"/>
      <c r="U52" s="90"/>
      <c r="V52" s="90"/>
      <c r="W52" s="90"/>
      <c r="X52" s="91"/>
      <c r="Y52" s="91"/>
      <c r="Z52" s="91"/>
      <c r="AA52" s="91"/>
      <c r="AB52" s="91"/>
      <c r="AC52" s="91"/>
      <c r="AD52" s="91"/>
      <c r="AE52" s="91"/>
      <c r="AF52" s="91"/>
      <c r="AG52" s="91"/>
      <c r="AH52" s="91"/>
    </row>
    <row r="53" spans="1:34" ht="13.5" thickBo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3"/>
      <c r="S53" s="3"/>
      <c r="T53" s="90"/>
      <c r="U53" s="90"/>
      <c r="V53" s="90"/>
      <c r="W53" s="90"/>
      <c r="X53" s="91"/>
      <c r="Y53" s="91"/>
      <c r="Z53" s="91"/>
      <c r="AA53" s="91"/>
      <c r="AB53" s="91"/>
      <c r="AC53" s="91"/>
      <c r="AD53" s="91"/>
      <c r="AE53" s="91"/>
      <c r="AF53" s="91"/>
      <c r="AG53" s="91"/>
      <c r="AH53" s="91"/>
    </row>
    <row r="54" spans="1:34" x14ac:dyDescent="0.2">
      <c r="A54" s="1"/>
      <c r="B54" s="95" t="s">
        <v>59</v>
      </c>
      <c r="C54" s="80"/>
      <c r="D54" s="96">
        <f>D50/D52</f>
        <v>0.99075297225891668</v>
      </c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3"/>
      <c r="S54" s="3"/>
      <c r="T54" s="90"/>
      <c r="U54" s="90"/>
      <c r="V54" s="90"/>
      <c r="W54" s="90"/>
      <c r="X54" s="91"/>
      <c r="Y54" s="91"/>
      <c r="Z54" s="91"/>
      <c r="AA54" s="91"/>
      <c r="AB54" s="91"/>
      <c r="AC54" s="91"/>
      <c r="AD54" s="91"/>
      <c r="AE54" s="91"/>
      <c r="AF54" s="91"/>
      <c r="AG54" s="91"/>
      <c r="AH54" s="91"/>
    </row>
    <row r="55" spans="1:34" x14ac:dyDescent="0.2">
      <c r="A55" s="1"/>
      <c r="B55" s="97" t="s">
        <v>60</v>
      </c>
      <c r="C55" s="98"/>
      <c r="D55" s="99">
        <f>IF(1-E51/E52&lt;0,0,1-E51/E52)</f>
        <v>0.98728533685601061</v>
      </c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3"/>
      <c r="S55" s="3"/>
      <c r="T55" s="90"/>
      <c r="U55" s="90"/>
      <c r="V55" s="90"/>
      <c r="W55" s="90"/>
      <c r="X55" s="91"/>
      <c r="Y55" s="91"/>
      <c r="Z55" s="91"/>
      <c r="AA55" s="91"/>
      <c r="AB55" s="91"/>
      <c r="AC55" s="91"/>
      <c r="AD55" s="91"/>
      <c r="AE55" s="91"/>
      <c r="AF55" s="91"/>
      <c r="AG55" s="91"/>
      <c r="AH55" s="91"/>
    </row>
    <row r="56" spans="1:34" ht="13.5" thickBot="1" x14ac:dyDescent="0.25">
      <c r="A56" s="1"/>
      <c r="B56" s="79" t="s">
        <v>61</v>
      </c>
      <c r="C56" s="85"/>
      <c r="D56" s="100">
        <f>SQRT(E51)</f>
        <v>0.13228756555322951</v>
      </c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3"/>
      <c r="S56" s="3"/>
      <c r="T56" s="90"/>
      <c r="U56" s="90"/>
      <c r="V56" s="90"/>
      <c r="W56" s="90"/>
      <c r="X56" s="91"/>
      <c r="Y56" s="91"/>
      <c r="Z56" s="91"/>
      <c r="AA56" s="91"/>
      <c r="AB56" s="91"/>
      <c r="AC56" s="91"/>
      <c r="AD56" s="91"/>
      <c r="AE56" s="91"/>
      <c r="AF56" s="91"/>
      <c r="AG56" s="91"/>
      <c r="AH56" s="91"/>
    </row>
    <row r="57" spans="1:34" x14ac:dyDescent="0.2">
      <c r="A57" s="1"/>
      <c r="B57" s="2"/>
      <c r="C57" s="1"/>
      <c r="D57" s="10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3"/>
      <c r="S57" s="3"/>
      <c r="T57" s="90"/>
      <c r="U57" s="90"/>
      <c r="V57" s="90"/>
      <c r="W57" s="90"/>
      <c r="X57" s="91"/>
      <c r="Y57" s="91"/>
      <c r="Z57" s="91"/>
      <c r="AA57" s="91"/>
      <c r="AB57" s="91"/>
      <c r="AC57" s="91"/>
      <c r="AD57" s="91"/>
      <c r="AE57" s="91"/>
      <c r="AF57" s="91"/>
      <c r="AG57" s="91"/>
      <c r="AH57" s="91"/>
    </row>
    <row r="58" spans="1:34" x14ac:dyDescent="0.2">
      <c r="A58" s="1"/>
      <c r="B58" s="1"/>
      <c r="C58" s="1"/>
      <c r="D58" s="10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3"/>
      <c r="S58" s="3"/>
      <c r="T58" s="90"/>
      <c r="U58" s="90"/>
      <c r="V58" s="90"/>
      <c r="W58" s="90"/>
      <c r="X58" s="91"/>
      <c r="Y58" s="91"/>
      <c r="Z58" s="91"/>
      <c r="AA58" s="91"/>
      <c r="AB58" s="91"/>
      <c r="AC58" s="91"/>
      <c r="AD58" s="91"/>
      <c r="AE58" s="91"/>
      <c r="AF58" s="91"/>
      <c r="AG58" s="91"/>
      <c r="AH58" s="91"/>
    </row>
    <row r="59" spans="1:34" x14ac:dyDescent="0.2">
      <c r="A59" s="1"/>
      <c r="B59" s="1"/>
      <c r="C59" s="1"/>
      <c r="D59" s="10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3"/>
      <c r="S59" s="3"/>
      <c r="T59" s="90"/>
      <c r="U59" s="90"/>
      <c r="V59" s="90"/>
      <c r="W59" s="90"/>
      <c r="X59" s="91"/>
      <c r="Y59" s="91"/>
      <c r="Z59" s="91"/>
      <c r="AA59" s="91"/>
      <c r="AB59" s="91"/>
      <c r="AC59" s="91"/>
      <c r="AD59" s="91"/>
      <c r="AE59" s="91"/>
      <c r="AF59" s="91"/>
      <c r="AG59" s="91"/>
      <c r="AH59" s="91"/>
    </row>
    <row r="60" spans="1:34" x14ac:dyDescent="0.2">
      <c r="A60" s="1"/>
      <c r="B60" s="1"/>
      <c r="C60" s="1"/>
      <c r="D60" s="10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3"/>
      <c r="S60" s="3"/>
      <c r="T60" s="90"/>
      <c r="U60" s="90"/>
      <c r="V60" s="90"/>
      <c r="W60" s="90"/>
      <c r="X60" s="91"/>
      <c r="Y60" s="91"/>
      <c r="Z60" s="91"/>
      <c r="AA60" s="91"/>
      <c r="AB60" s="91"/>
      <c r="AC60" s="91"/>
      <c r="AD60" s="91"/>
      <c r="AE60" s="91"/>
      <c r="AF60" s="91"/>
      <c r="AG60" s="91"/>
      <c r="AH60" s="91"/>
    </row>
    <row r="61" spans="1:34" x14ac:dyDescent="0.2">
      <c r="A61" s="1"/>
      <c r="B61" s="1"/>
      <c r="C61" s="1"/>
      <c r="D61" s="10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3"/>
      <c r="S61" s="3"/>
      <c r="T61" s="90"/>
      <c r="U61" s="90"/>
      <c r="V61" s="90"/>
      <c r="W61" s="90"/>
      <c r="X61" s="91"/>
      <c r="Y61" s="91"/>
      <c r="Z61" s="91"/>
      <c r="AA61" s="91"/>
      <c r="AB61" s="91"/>
      <c r="AC61" s="91"/>
      <c r="AD61" s="91"/>
      <c r="AE61" s="91"/>
      <c r="AF61" s="91"/>
      <c r="AG61" s="91"/>
      <c r="AH61" s="91"/>
    </row>
    <row r="62" spans="1:34" x14ac:dyDescent="0.2">
      <c r="A62" s="1"/>
      <c r="B62" s="1"/>
      <c r="C62" s="1"/>
      <c r="D62" s="10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3"/>
      <c r="S62" s="3"/>
      <c r="T62" s="3"/>
      <c r="U62" s="90"/>
      <c r="V62" s="90"/>
      <c r="W62" s="90"/>
      <c r="X62" s="91"/>
      <c r="Y62" s="91"/>
      <c r="Z62" s="91"/>
      <c r="AA62" s="91"/>
      <c r="AB62" s="91"/>
      <c r="AC62" s="91"/>
      <c r="AD62" s="91"/>
      <c r="AE62" s="91"/>
      <c r="AF62" s="91"/>
      <c r="AG62" s="91"/>
      <c r="AH62" s="91"/>
    </row>
    <row r="63" spans="1:34" x14ac:dyDescent="0.2">
      <c r="A63" s="1"/>
      <c r="B63" s="1"/>
      <c r="C63" s="1"/>
      <c r="D63" s="10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3"/>
      <c r="S63" s="3"/>
      <c r="T63" s="90"/>
      <c r="U63" s="90"/>
      <c r="V63" s="90"/>
      <c r="W63" s="90"/>
      <c r="X63" s="91"/>
      <c r="Y63" s="91"/>
      <c r="Z63" s="91"/>
      <c r="AA63" s="91"/>
      <c r="AB63" s="91"/>
      <c r="AC63" s="91"/>
      <c r="AD63" s="91"/>
      <c r="AE63" s="91"/>
      <c r="AF63" s="91"/>
      <c r="AG63" s="91"/>
      <c r="AH63" s="91"/>
    </row>
    <row r="64" spans="1:34" x14ac:dyDescent="0.2">
      <c r="A64" s="1"/>
      <c r="B64" s="1"/>
      <c r="C64" s="1"/>
      <c r="D64" s="10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3"/>
      <c r="S64" s="3"/>
      <c r="T64" s="90"/>
      <c r="U64" s="90"/>
      <c r="V64" s="90"/>
      <c r="W64" s="90"/>
      <c r="X64" s="91"/>
      <c r="Y64" s="91"/>
      <c r="Z64" s="91"/>
      <c r="AA64" s="91"/>
      <c r="AB64" s="91"/>
      <c r="AC64" s="91"/>
      <c r="AD64" s="91"/>
      <c r="AE64" s="91"/>
      <c r="AF64" s="91"/>
      <c r="AG64" s="91"/>
      <c r="AH64" s="91"/>
    </row>
    <row r="65" spans="1:34" x14ac:dyDescent="0.2">
      <c r="A65" s="1"/>
      <c r="B65" s="1"/>
      <c r="C65" s="1"/>
      <c r="D65" s="10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3"/>
      <c r="S65" s="3"/>
      <c r="T65" s="90"/>
      <c r="U65" s="90"/>
      <c r="V65" s="90"/>
      <c r="W65" s="90"/>
      <c r="X65" s="91"/>
      <c r="Y65" s="91"/>
      <c r="Z65" s="91"/>
      <c r="AA65" s="91"/>
      <c r="AB65" s="91"/>
      <c r="AC65" s="91"/>
      <c r="AD65" s="91"/>
      <c r="AE65" s="91"/>
      <c r="AF65" s="91"/>
      <c r="AG65" s="91"/>
      <c r="AH65" s="91"/>
    </row>
    <row r="66" spans="1:34" x14ac:dyDescent="0.2">
      <c r="A66" s="1"/>
      <c r="B66" s="1"/>
      <c r="C66" s="1"/>
      <c r="D66" s="10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3"/>
      <c r="S66" s="3"/>
      <c r="T66" s="90"/>
      <c r="U66" s="90"/>
      <c r="V66" s="90"/>
      <c r="W66" s="90"/>
      <c r="X66" s="91"/>
      <c r="Y66" s="91"/>
      <c r="Z66" s="91"/>
      <c r="AA66" s="91"/>
      <c r="AB66" s="91"/>
      <c r="AC66" s="91"/>
      <c r="AD66" s="91"/>
      <c r="AE66" s="91"/>
      <c r="AF66" s="91"/>
      <c r="AG66" s="91"/>
      <c r="AH66" s="91"/>
    </row>
    <row r="67" spans="1:34" x14ac:dyDescent="0.2">
      <c r="A67" s="1"/>
      <c r="B67" s="1"/>
      <c r="C67" s="1"/>
      <c r="D67" s="10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3"/>
      <c r="S67" s="3"/>
      <c r="T67" s="90"/>
      <c r="U67" s="90"/>
      <c r="V67" s="90"/>
      <c r="W67" s="90"/>
      <c r="X67" s="91"/>
      <c r="Y67" s="91"/>
      <c r="Z67" s="91"/>
      <c r="AA67" s="91"/>
      <c r="AB67" s="91"/>
      <c r="AC67" s="91"/>
      <c r="AD67" s="91"/>
      <c r="AE67" s="91"/>
      <c r="AF67" s="91"/>
      <c r="AG67" s="91"/>
      <c r="AH67" s="91"/>
    </row>
    <row r="68" spans="1:34" x14ac:dyDescent="0.2">
      <c r="A68" s="1"/>
      <c r="B68" s="1"/>
      <c r="C68" s="1"/>
      <c r="D68" s="10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3"/>
      <c r="S68" s="3"/>
      <c r="T68" s="90"/>
      <c r="U68" s="90"/>
      <c r="V68" s="90"/>
      <c r="W68" s="90"/>
      <c r="X68" s="91"/>
      <c r="Y68" s="91"/>
      <c r="Z68" s="91"/>
      <c r="AA68" s="91"/>
      <c r="AB68" s="91"/>
      <c r="AC68" s="91"/>
      <c r="AD68" s="91"/>
      <c r="AE68" s="91"/>
      <c r="AF68" s="91"/>
      <c r="AG68" s="91"/>
      <c r="AH68" s="91"/>
    </row>
    <row r="69" spans="1:34" x14ac:dyDescent="0.2">
      <c r="A69" s="1"/>
      <c r="B69" s="1"/>
      <c r="C69" s="1"/>
      <c r="D69" s="10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3"/>
      <c r="S69" s="3"/>
      <c r="T69" s="90"/>
      <c r="U69" s="90"/>
      <c r="V69" s="90"/>
      <c r="W69" s="90"/>
      <c r="X69" s="91"/>
      <c r="Y69" s="91"/>
      <c r="Z69" s="91"/>
      <c r="AA69" s="91"/>
      <c r="AB69" s="91"/>
      <c r="AC69" s="91"/>
      <c r="AD69" s="91"/>
      <c r="AE69" s="91"/>
      <c r="AF69" s="91"/>
      <c r="AG69" s="91"/>
      <c r="AH69" s="91"/>
    </row>
    <row r="70" spans="1:34" x14ac:dyDescent="0.2">
      <c r="A70" s="1"/>
      <c r="B70" s="1"/>
      <c r="C70" s="1"/>
      <c r="D70" s="10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3"/>
      <c r="S70" s="3"/>
      <c r="T70" s="90"/>
      <c r="U70" s="90"/>
      <c r="V70" s="90"/>
      <c r="W70" s="90"/>
      <c r="X70" s="91"/>
      <c r="Y70" s="91"/>
      <c r="Z70" s="91"/>
      <c r="AA70" s="91"/>
      <c r="AB70" s="91"/>
      <c r="AC70" s="91"/>
      <c r="AD70" s="91"/>
      <c r="AE70" s="91"/>
      <c r="AF70" s="91"/>
      <c r="AG70" s="91"/>
      <c r="AH70" s="91"/>
    </row>
    <row r="71" spans="1:34" x14ac:dyDescent="0.2">
      <c r="A71" s="1"/>
      <c r="B71" s="1"/>
      <c r="C71" s="1"/>
      <c r="D71" s="10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3"/>
      <c r="S71" s="3"/>
      <c r="T71" s="90"/>
      <c r="U71" s="90"/>
      <c r="V71" s="90"/>
      <c r="W71" s="90"/>
      <c r="X71" s="91"/>
      <c r="Y71" s="91"/>
      <c r="Z71" s="91"/>
      <c r="AA71" s="91"/>
      <c r="AB71" s="91"/>
      <c r="AC71" s="91"/>
      <c r="AD71" s="91"/>
      <c r="AE71" s="91"/>
      <c r="AF71" s="91"/>
      <c r="AG71" s="91"/>
      <c r="AH71" s="91"/>
    </row>
    <row r="72" spans="1:34" x14ac:dyDescent="0.2">
      <c r="A72" s="1"/>
      <c r="B72" s="1"/>
      <c r="C72" s="1"/>
      <c r="D72" s="10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3"/>
      <c r="S72" s="3"/>
      <c r="T72" s="90"/>
      <c r="U72" s="90"/>
      <c r="V72" s="90"/>
      <c r="W72" s="90"/>
      <c r="X72" s="91"/>
      <c r="Y72" s="91"/>
      <c r="Z72" s="91"/>
      <c r="AA72" s="91"/>
      <c r="AB72" s="91"/>
      <c r="AC72" s="91"/>
      <c r="AD72" s="91"/>
      <c r="AE72" s="91"/>
      <c r="AF72" s="91"/>
      <c r="AG72" s="91"/>
      <c r="AH72" s="91"/>
    </row>
    <row r="73" spans="1:34" x14ac:dyDescent="0.2">
      <c r="A73" s="1"/>
      <c r="B73" s="1"/>
      <c r="C73" s="1"/>
      <c r="D73" s="10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3"/>
      <c r="S73" s="3"/>
      <c r="T73" s="90"/>
      <c r="U73" s="90"/>
      <c r="V73" s="90"/>
      <c r="W73" s="90"/>
      <c r="X73" s="91"/>
      <c r="Y73" s="91"/>
      <c r="Z73" s="91"/>
      <c r="AA73" s="91"/>
      <c r="AB73" s="91"/>
      <c r="AC73" s="91"/>
      <c r="AD73" s="91"/>
      <c r="AE73" s="91"/>
      <c r="AF73" s="91"/>
      <c r="AG73" s="91"/>
      <c r="AH73" s="91"/>
    </row>
    <row r="74" spans="1:34" x14ac:dyDescent="0.2">
      <c r="A74" s="1"/>
      <c r="B74" s="1"/>
      <c r="C74" s="1"/>
      <c r="D74" s="10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3"/>
      <c r="S74" s="3"/>
      <c r="T74" s="90"/>
      <c r="U74" s="90"/>
      <c r="V74" s="90"/>
      <c r="W74" s="90"/>
      <c r="X74" s="91"/>
      <c r="Y74" s="91"/>
      <c r="Z74" s="91"/>
      <c r="AA74" s="91"/>
      <c r="AB74" s="91"/>
      <c r="AC74" s="91"/>
      <c r="AD74" s="91"/>
      <c r="AE74" s="91"/>
      <c r="AF74" s="91"/>
      <c r="AG74" s="91"/>
      <c r="AH74" s="91"/>
    </row>
    <row r="75" spans="1:34" x14ac:dyDescent="0.2">
      <c r="A75" s="1"/>
      <c r="B75" s="1"/>
      <c r="C75" s="1"/>
      <c r="D75" s="10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3"/>
      <c r="S75" s="3"/>
      <c r="T75" s="90"/>
      <c r="U75" s="90"/>
      <c r="V75" s="90"/>
      <c r="W75" s="90"/>
      <c r="X75" s="91"/>
      <c r="Y75" s="91"/>
      <c r="Z75" s="91"/>
      <c r="AA75" s="91"/>
      <c r="AB75" s="91"/>
      <c r="AC75" s="91"/>
      <c r="AD75" s="91"/>
      <c r="AE75" s="91"/>
      <c r="AF75" s="91"/>
      <c r="AG75" s="91"/>
      <c r="AH75" s="91"/>
    </row>
    <row r="76" spans="1:34" x14ac:dyDescent="0.2">
      <c r="A76" s="1"/>
      <c r="B76" s="2" t="s">
        <v>62</v>
      </c>
      <c r="C76" s="1"/>
      <c r="D76" s="1"/>
      <c r="E76" s="1"/>
      <c r="F76" s="1"/>
      <c r="G76" s="23"/>
      <c r="H76" s="1"/>
      <c r="I76" s="1"/>
      <c r="J76" s="1"/>
      <c r="K76" s="1"/>
      <c r="L76" s="1"/>
      <c r="M76" s="1"/>
      <c r="N76" s="1"/>
      <c r="O76" s="1"/>
      <c r="P76" s="1"/>
      <c r="Q76" s="1"/>
      <c r="R76" s="3"/>
      <c r="S76" s="3"/>
      <c r="T76" s="90"/>
      <c r="U76" s="90"/>
      <c r="V76" s="90"/>
      <c r="W76" s="90"/>
      <c r="X76" s="91"/>
      <c r="Y76" s="91"/>
      <c r="Z76" s="91"/>
      <c r="AA76" s="91"/>
      <c r="AB76" s="91"/>
      <c r="AC76" s="91"/>
      <c r="AD76" s="91"/>
      <c r="AE76" s="91"/>
      <c r="AF76" s="91"/>
      <c r="AG76" s="91"/>
      <c r="AH76" s="91"/>
    </row>
    <row r="77" spans="1:34" ht="13.5" thickBo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3"/>
      <c r="S77" s="3"/>
      <c r="T77" s="90"/>
      <c r="U77" s="90"/>
      <c r="V77" s="90"/>
      <c r="W77" s="90"/>
      <c r="X77" s="91"/>
      <c r="Y77" s="91"/>
      <c r="Z77" s="91"/>
      <c r="AA77" s="91"/>
      <c r="AB77" s="91"/>
      <c r="AC77" s="91"/>
      <c r="AD77" s="91"/>
      <c r="AE77" s="91"/>
      <c r="AF77" s="91"/>
      <c r="AG77" s="91"/>
      <c r="AH77" s="91"/>
    </row>
    <row r="78" spans="1:34" ht="13.5" thickBot="1" x14ac:dyDescent="0.25">
      <c r="A78" s="1"/>
      <c r="B78" s="1"/>
      <c r="C78" s="60" t="s">
        <v>38</v>
      </c>
      <c r="D78" s="61" t="s">
        <v>16</v>
      </c>
      <c r="E78" s="61" t="s">
        <v>17</v>
      </c>
      <c r="F78" s="68" t="s">
        <v>34</v>
      </c>
      <c r="G78" s="69"/>
      <c r="H78" s="69"/>
      <c r="I78" s="1"/>
      <c r="J78" s="1"/>
      <c r="K78" s="1"/>
      <c r="L78" s="1"/>
      <c r="M78" s="1"/>
      <c r="N78" s="1"/>
      <c r="O78" s="1"/>
      <c r="P78" s="1"/>
      <c r="Q78" s="1"/>
      <c r="R78" s="3"/>
      <c r="S78" s="3"/>
      <c r="T78" s="90"/>
      <c r="U78" s="90"/>
      <c r="V78" s="90"/>
      <c r="W78" s="90"/>
      <c r="X78" s="91"/>
      <c r="Y78" s="91"/>
      <c r="Z78" s="91"/>
      <c r="AA78" s="91"/>
      <c r="AB78" s="91"/>
      <c r="AC78" s="91"/>
      <c r="AD78" s="91"/>
      <c r="AE78" s="91"/>
      <c r="AF78" s="91"/>
      <c r="AG78" s="91"/>
      <c r="AH78" s="91"/>
    </row>
    <row r="79" spans="1:34" x14ac:dyDescent="0.2">
      <c r="A79" s="1"/>
      <c r="B79" s="102" t="s">
        <v>63</v>
      </c>
      <c r="C79" s="44"/>
      <c r="D79" s="103">
        <f>((IF(D$25=1,$H$25))+(IF(D$26=1,$H$26))+IF(D$27=1,$H$27)+IF(D$28=1,$H$28))/2</f>
        <v>0.15000000000000002</v>
      </c>
      <c r="E79" s="103">
        <f>((IF(E$25=1,$H$25))+(IF(E$26=1,$H$26))+IF(E$27=1,$H$27)+IF(E$28=1,$H$28))/2</f>
        <v>0.14999999999999991</v>
      </c>
      <c r="F79" s="104">
        <f>((IF(F$25=1,$H$25))+(IF(F$26=1,$H$26))+IF(F$27=1,$H$27)+IF(F$28=1,$H$28))/2</f>
        <v>0.15000000000000013</v>
      </c>
      <c r="G79" s="31"/>
      <c r="H79" s="31"/>
      <c r="I79" s="1"/>
      <c r="J79" s="1"/>
      <c r="K79" s="1"/>
      <c r="L79" s="1"/>
      <c r="M79" s="1"/>
      <c r="N79" s="1"/>
      <c r="O79" s="1"/>
      <c r="P79" s="1"/>
      <c r="Q79" s="1"/>
      <c r="R79" s="3"/>
      <c r="S79" s="3"/>
      <c r="T79" s="90"/>
      <c r="U79" s="90"/>
      <c r="V79" s="90"/>
      <c r="W79" s="90"/>
      <c r="X79" s="91"/>
      <c r="Y79" s="91"/>
      <c r="Z79" s="91"/>
      <c r="AA79" s="91"/>
      <c r="AB79" s="91"/>
      <c r="AC79" s="91"/>
      <c r="AD79" s="91"/>
      <c r="AE79" s="91"/>
      <c r="AF79" s="91"/>
      <c r="AG79" s="91"/>
      <c r="AH79" s="91"/>
    </row>
    <row r="80" spans="1:34" x14ac:dyDescent="0.2">
      <c r="A80" s="1"/>
      <c r="B80" s="105" t="s">
        <v>64</v>
      </c>
      <c r="C80" s="44"/>
      <c r="D80" s="103">
        <f>((IF(D$25=-1,$H$25))+(IF(D$26=-1,$H$26))+IF(D$27=-1,$H$27)+IF(D$28=-1,$H$28))/2</f>
        <v>9.9999999999999867E-2</v>
      </c>
      <c r="E80" s="103">
        <f>((IF(E$25=-1,$H$25))+(IF(E$26=-1,$H$26))+IF(E$27=-1,$H$27)+IF(E$28=-1,$H$28))/2</f>
        <v>9.9999999999999978E-2</v>
      </c>
      <c r="F80" s="104">
        <f>((IF(F$25=-1,$H$25))+(IF(F$26=-1,$H$26))+IF(F$27=-1,$H$27)+IF(F$28=-1,$H$28))/2</f>
        <v>9.9999999999999756E-2</v>
      </c>
      <c r="G80" s="31"/>
      <c r="H80" s="31"/>
      <c r="I80" s="1"/>
      <c r="J80" s="1"/>
      <c r="K80" s="1"/>
      <c r="L80" s="1"/>
      <c r="M80" s="1"/>
      <c r="N80" s="1"/>
      <c r="O80" s="1"/>
      <c r="P80" s="1"/>
      <c r="Q80" s="1"/>
      <c r="R80" s="3"/>
      <c r="S80" s="3"/>
      <c r="T80" s="90"/>
      <c r="U80" s="90"/>
      <c r="V80" s="90"/>
      <c r="W80" s="90"/>
      <c r="X80" s="91"/>
      <c r="Y80" s="91"/>
      <c r="Z80" s="91"/>
      <c r="AA80" s="91"/>
      <c r="AB80" s="91"/>
      <c r="AC80" s="91"/>
      <c r="AD80" s="91"/>
      <c r="AE80" s="91"/>
      <c r="AF80" s="91"/>
      <c r="AG80" s="91"/>
      <c r="AH80" s="91"/>
    </row>
    <row r="81" spans="1:23" x14ac:dyDescent="0.2">
      <c r="A81" s="1"/>
      <c r="B81" s="106" t="s">
        <v>41</v>
      </c>
      <c r="C81" s="44"/>
      <c r="D81" s="103">
        <f>D79-D80</f>
        <v>5.0000000000000155E-2</v>
      </c>
      <c r="E81" s="103">
        <f>E79-E80</f>
        <v>4.9999999999999933E-2</v>
      </c>
      <c r="F81" s="104">
        <f>F79-F80</f>
        <v>5.0000000000000377E-2</v>
      </c>
      <c r="G81" s="31"/>
      <c r="H81" s="31"/>
      <c r="I81" s="1"/>
      <c r="J81" s="1"/>
      <c r="K81" s="1"/>
      <c r="L81" s="1"/>
      <c r="M81" s="1"/>
      <c r="N81" s="1"/>
      <c r="O81" s="1"/>
      <c r="P81" s="1"/>
      <c r="Q81" s="1"/>
      <c r="R81" s="3"/>
      <c r="S81" s="3"/>
      <c r="T81" s="3"/>
      <c r="U81" s="3"/>
      <c r="V81" s="3"/>
      <c r="W81" s="3"/>
    </row>
    <row r="82" spans="1:23" ht="13.5" thickBot="1" x14ac:dyDescent="0.25">
      <c r="A82" s="1"/>
      <c r="B82" s="107" t="s">
        <v>43</v>
      </c>
      <c r="C82" s="52">
        <f>AVERAGE(H25:H28)</f>
        <v>0.12499999999999994</v>
      </c>
      <c r="D82" s="108">
        <f>D81/2</f>
        <v>2.5000000000000078E-2</v>
      </c>
      <c r="E82" s="108">
        <f>E81/2</f>
        <v>2.4999999999999967E-2</v>
      </c>
      <c r="F82" s="109">
        <f>F81/2</f>
        <v>2.5000000000000189E-2</v>
      </c>
      <c r="G82" s="31"/>
      <c r="H82" s="31"/>
      <c r="I82" s="1"/>
      <c r="J82" s="1"/>
      <c r="K82" s="1"/>
      <c r="L82" s="1"/>
      <c r="M82" s="1"/>
      <c r="N82" s="1"/>
      <c r="O82" s="1"/>
      <c r="P82" s="1"/>
      <c r="Q82" s="1"/>
      <c r="R82" s="3"/>
      <c r="S82" s="3"/>
      <c r="T82" s="3"/>
      <c r="U82" s="3"/>
      <c r="V82" s="3"/>
      <c r="W82" s="3"/>
    </row>
    <row r="83" spans="1:23" x14ac:dyDescent="0.2">
      <c r="A83" s="1"/>
      <c r="B83" s="1"/>
      <c r="C83" s="1"/>
      <c r="D83" s="1"/>
      <c r="E83" s="1"/>
      <c r="F83" s="1"/>
      <c r="G83" s="1"/>
      <c r="H83" s="1"/>
      <c r="I83" s="69"/>
      <c r="J83" s="69"/>
      <c r="K83" s="69"/>
      <c r="L83" s="69"/>
      <c r="M83" s="1"/>
      <c r="N83" s="33" t="s">
        <v>65</v>
      </c>
      <c r="O83" s="1"/>
      <c r="P83" s="1"/>
      <c r="Q83" s="1"/>
      <c r="R83" s="3"/>
      <c r="S83" s="3"/>
      <c r="T83" s="3"/>
      <c r="U83" s="3"/>
      <c r="V83" s="3"/>
      <c r="W83" s="3"/>
    </row>
    <row r="84" spans="1:23" ht="13.5" thickBot="1" x14ac:dyDescent="0.25">
      <c r="A84" s="1"/>
      <c r="B84" s="1"/>
      <c r="C84" s="1"/>
      <c r="D84" s="1"/>
      <c r="E84" s="1"/>
      <c r="F84" s="1"/>
      <c r="G84" s="1"/>
      <c r="H84" s="1"/>
      <c r="I84" s="31"/>
      <c r="J84" s="31"/>
      <c r="K84" s="31"/>
      <c r="L84" s="31"/>
      <c r="M84" s="1"/>
      <c r="N84" s="1"/>
      <c r="O84" s="1"/>
      <c r="P84" s="1"/>
      <c r="Q84" s="1"/>
      <c r="R84" s="3"/>
      <c r="S84" s="3"/>
      <c r="T84" s="3"/>
      <c r="U84" s="3"/>
      <c r="V84" s="3"/>
      <c r="W84" s="3"/>
    </row>
    <row r="85" spans="1:23" x14ac:dyDescent="0.2">
      <c r="A85" s="1"/>
      <c r="B85" s="1"/>
      <c r="C85" s="1"/>
      <c r="D85" s="1"/>
      <c r="E85" s="1"/>
      <c r="F85" s="1"/>
      <c r="G85" s="1"/>
      <c r="H85" s="1"/>
      <c r="I85" s="31"/>
      <c r="J85" s="31"/>
      <c r="K85" s="31"/>
      <c r="L85" s="31"/>
      <c r="M85" s="1"/>
      <c r="N85" s="60" t="s">
        <v>16</v>
      </c>
      <c r="O85" s="61" t="s">
        <v>17</v>
      </c>
      <c r="P85" s="68" t="s">
        <v>34</v>
      </c>
      <c r="Q85" s="1"/>
      <c r="R85" s="3"/>
      <c r="S85" s="3"/>
      <c r="T85" s="3"/>
      <c r="U85" s="3"/>
      <c r="V85" s="3"/>
      <c r="W85" s="3"/>
    </row>
    <row r="86" spans="1:23" ht="13.5" thickBot="1" x14ac:dyDescent="0.25">
      <c r="A86" s="1"/>
      <c r="B86" s="1"/>
      <c r="C86" s="1"/>
      <c r="D86" s="1"/>
      <c r="E86" s="1"/>
      <c r="F86" s="1"/>
      <c r="G86" s="1"/>
      <c r="H86" s="1"/>
      <c r="I86" s="31"/>
      <c r="J86" s="31"/>
      <c r="K86" s="31"/>
      <c r="L86" s="31"/>
      <c r="M86" s="1"/>
      <c r="N86" s="110">
        <f>ABS(D82)</f>
        <v>2.5000000000000078E-2</v>
      </c>
      <c r="O86" s="111">
        <f>ABS(E82)</f>
        <v>2.4999999999999967E-2</v>
      </c>
      <c r="P86" s="112">
        <f>ABS(F82)</f>
        <v>2.5000000000000189E-2</v>
      </c>
      <c r="Q86" s="1"/>
      <c r="R86" s="3"/>
      <c r="S86" s="3"/>
      <c r="T86" s="3"/>
      <c r="U86" s="3"/>
      <c r="V86" s="3"/>
      <c r="W86" s="3"/>
    </row>
    <row r="87" spans="1:23" x14ac:dyDescent="0.2">
      <c r="A87" s="1"/>
      <c r="B87" s="1"/>
      <c r="C87" s="1"/>
      <c r="D87" s="1"/>
      <c r="E87" s="1"/>
      <c r="F87" s="1"/>
      <c r="G87" s="1"/>
      <c r="H87" s="1"/>
      <c r="I87" s="31"/>
      <c r="J87" s="31"/>
      <c r="K87" s="31"/>
      <c r="L87" s="31"/>
      <c r="M87" s="1"/>
      <c r="N87" s="1"/>
      <c r="O87" s="1"/>
      <c r="P87" s="1"/>
      <c r="Q87" s="1"/>
      <c r="R87" s="3"/>
      <c r="S87" s="3"/>
      <c r="T87" s="3"/>
      <c r="U87" s="3"/>
      <c r="V87" s="3"/>
      <c r="W87" s="3"/>
    </row>
    <row r="88" spans="1:23" x14ac:dyDescent="0.2">
      <c r="A88" s="1"/>
      <c r="B88" s="1"/>
      <c r="C88" s="1"/>
      <c r="D88" s="1"/>
      <c r="E88" s="1"/>
      <c r="F88" s="1"/>
      <c r="G88" s="1"/>
      <c r="H88" s="1"/>
      <c r="I88" s="31"/>
      <c r="J88" s="31"/>
      <c r="K88" s="31"/>
      <c r="L88" s="31"/>
      <c r="M88" s="1"/>
      <c r="N88" s="2" t="s">
        <v>66</v>
      </c>
      <c r="O88" s="1"/>
      <c r="P88" s="1"/>
      <c r="Q88" s="1"/>
      <c r="R88" s="3"/>
      <c r="S88" s="3"/>
      <c r="T88" s="3"/>
      <c r="U88" s="3"/>
      <c r="V88" s="3"/>
      <c r="W88" s="3"/>
    </row>
    <row r="89" spans="1:23" ht="13.5" thickBot="1" x14ac:dyDescent="0.25">
      <c r="A89" s="1"/>
      <c r="B89" s="1"/>
      <c r="C89" s="1"/>
      <c r="D89" s="1"/>
      <c r="E89" s="1"/>
      <c r="F89" s="1"/>
      <c r="G89" s="1"/>
      <c r="H89" s="1"/>
      <c r="I89" s="31"/>
      <c r="J89" s="31"/>
      <c r="K89" s="31"/>
      <c r="L89" s="31"/>
      <c r="M89" s="1"/>
      <c r="N89" s="1"/>
      <c r="O89" s="1"/>
      <c r="P89" s="1"/>
      <c r="Q89" s="1"/>
      <c r="R89" s="3"/>
      <c r="S89" s="3"/>
      <c r="T89" s="3"/>
      <c r="U89" s="3"/>
      <c r="V89" s="3"/>
      <c r="W89" s="3"/>
    </row>
    <row r="90" spans="1:23" x14ac:dyDescent="0.2">
      <c r="A90" s="1"/>
      <c r="B90" s="1"/>
      <c r="C90" s="1"/>
      <c r="D90" s="1"/>
      <c r="E90" s="1"/>
      <c r="F90" s="1"/>
      <c r="G90" s="1"/>
      <c r="H90" s="1"/>
      <c r="I90" s="31"/>
      <c r="J90" s="31"/>
      <c r="K90" s="31"/>
      <c r="L90" s="31"/>
      <c r="M90" s="1"/>
      <c r="N90" s="113" t="str">
        <f t="array" aca="1" ref="N90:P91" ca="1">INDEX(N85:P86,{1;2},MATCH(TRANSPOSE(ROW(INDIRECT("1:"&amp;COUNT(N86:P86)))),ROUND(PERCENTRANK(RANK(N86:P86,N86:P86)+COLUMN(N86:P86)/COLUMN(P86),RANK(N86:P86,N86:P86)+COLUMN(N86:P86)/COLUMN(P86),30)*(COUNT(N86:P86)-1),0)+1,0))</f>
        <v>AB</v>
      </c>
      <c r="O90" s="114" t="str">
        <f ca="1"/>
        <v>A</v>
      </c>
      <c r="P90" s="115" t="str">
        <f ca="1"/>
        <v>B</v>
      </c>
      <c r="Q90" s="1"/>
      <c r="R90" s="3"/>
      <c r="S90" s="3"/>
      <c r="T90" s="3"/>
      <c r="U90" s="3"/>
      <c r="V90" s="3"/>
      <c r="W90" s="3"/>
    </row>
    <row r="91" spans="1:23" ht="13.5" thickBo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10">
        <f ca="1"/>
        <v>2.5000000000000189E-2</v>
      </c>
      <c r="O91" s="111">
        <f ca="1"/>
        <v>2.5000000000000078E-2</v>
      </c>
      <c r="P91" s="112">
        <f ca="1"/>
        <v>2.4999999999999967E-2</v>
      </c>
      <c r="Q91" s="1"/>
      <c r="R91" s="3"/>
      <c r="S91" s="3"/>
      <c r="T91" s="3"/>
      <c r="U91" s="3"/>
      <c r="V91" s="3"/>
      <c r="W91" s="3"/>
    </row>
    <row r="92" spans="1:23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3"/>
      <c r="S92" s="3"/>
      <c r="T92" s="3"/>
      <c r="U92" s="3"/>
      <c r="V92" s="3"/>
      <c r="W92" s="3"/>
    </row>
    <row r="93" spans="1:23" x14ac:dyDescent="0.2">
      <c r="A93" s="1"/>
      <c r="B93" s="1"/>
      <c r="C93" s="1"/>
      <c r="D93" s="1"/>
      <c r="E93" s="1"/>
      <c r="F93" s="1"/>
      <c r="G93" s="1"/>
      <c r="H93" s="1"/>
      <c r="I93" s="31"/>
      <c r="J93" s="1"/>
      <c r="K93" s="1"/>
      <c r="L93" s="1"/>
      <c r="M93" s="1"/>
      <c r="N93" s="1"/>
      <c r="O93" s="1"/>
      <c r="P93" s="1"/>
      <c r="Q93" s="1"/>
      <c r="R93" s="3"/>
      <c r="S93" s="3"/>
      <c r="T93" s="3"/>
      <c r="U93" s="3"/>
      <c r="V93" s="3"/>
      <c r="W93" s="3"/>
    </row>
    <row r="94" spans="1:23" x14ac:dyDescent="0.2">
      <c r="A94" s="1"/>
      <c r="B94" s="1"/>
      <c r="C94" s="1"/>
      <c r="D94" s="1"/>
      <c r="E94" s="1"/>
      <c r="F94" s="1"/>
      <c r="G94" s="1"/>
      <c r="H94" s="1"/>
      <c r="I94" s="31"/>
      <c r="J94" s="1"/>
      <c r="K94" s="1"/>
      <c r="L94" s="1"/>
      <c r="M94" s="1"/>
      <c r="N94" s="1"/>
      <c r="O94" s="1"/>
      <c r="P94" s="1"/>
      <c r="Q94" s="1"/>
      <c r="R94" s="3"/>
      <c r="S94" s="3"/>
      <c r="T94" s="3"/>
      <c r="U94" s="3"/>
      <c r="V94" s="3"/>
      <c r="W94" s="3"/>
    </row>
    <row r="95" spans="1:23" x14ac:dyDescent="0.2">
      <c r="A95" s="1"/>
      <c r="B95" s="1"/>
      <c r="C95" s="1"/>
      <c r="D95" s="1"/>
      <c r="E95" s="1"/>
      <c r="F95" s="1"/>
      <c r="G95" s="1"/>
      <c r="H95" s="1"/>
      <c r="I95" s="31"/>
      <c r="J95" s="1"/>
      <c r="K95" s="1"/>
      <c r="L95" s="1"/>
      <c r="M95" s="1"/>
      <c r="N95" s="1"/>
      <c r="O95" s="1"/>
      <c r="P95" s="1"/>
      <c r="Q95" s="1"/>
      <c r="R95" s="3"/>
      <c r="S95" s="3"/>
      <c r="T95" s="3"/>
      <c r="U95" s="3"/>
      <c r="V95" s="3"/>
      <c r="W95" s="3"/>
    </row>
    <row r="96" spans="1:23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3"/>
      <c r="S96" s="3"/>
      <c r="T96" s="3"/>
      <c r="U96" s="3"/>
      <c r="V96" s="3"/>
      <c r="W96" s="3"/>
    </row>
    <row r="97" spans="1:34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3"/>
      <c r="S97" s="3"/>
      <c r="T97" s="3"/>
      <c r="U97" s="3"/>
      <c r="V97" s="3"/>
      <c r="W97" s="3"/>
    </row>
    <row r="98" spans="1:34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3"/>
      <c r="S98" s="3"/>
      <c r="T98" s="3"/>
      <c r="U98" s="3"/>
      <c r="V98" s="3"/>
      <c r="W98" s="3"/>
    </row>
    <row r="99" spans="1:34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3"/>
      <c r="S99" s="3"/>
      <c r="T99" s="3"/>
      <c r="U99" s="3"/>
      <c r="V99" s="3"/>
      <c r="W99" s="3"/>
    </row>
    <row r="100" spans="1:34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3"/>
      <c r="S100" s="3"/>
      <c r="T100" s="3"/>
      <c r="U100" s="90"/>
      <c r="V100" s="90"/>
      <c r="W100" s="90"/>
      <c r="X100" s="91"/>
      <c r="Y100" s="91"/>
      <c r="Z100" s="91"/>
      <c r="AA100" s="91"/>
      <c r="AB100" s="91"/>
      <c r="AC100" s="91"/>
      <c r="AD100" s="91"/>
      <c r="AE100" s="91"/>
      <c r="AF100" s="91"/>
      <c r="AG100" s="91"/>
      <c r="AH100" s="91"/>
    </row>
    <row r="101" spans="1:34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3"/>
      <c r="S101" s="3"/>
      <c r="T101" s="3"/>
      <c r="U101" s="90"/>
      <c r="V101" s="90"/>
      <c r="W101" s="90"/>
      <c r="X101" s="91"/>
      <c r="Y101" s="91"/>
      <c r="Z101" s="91"/>
      <c r="AA101" s="91"/>
      <c r="AB101" s="91"/>
      <c r="AC101" s="91"/>
      <c r="AD101" s="91"/>
      <c r="AE101" s="91"/>
      <c r="AF101" s="91"/>
      <c r="AG101" s="91"/>
      <c r="AH101" s="91"/>
    </row>
    <row r="102" spans="1:34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3"/>
      <c r="S102" s="3"/>
      <c r="T102" s="90"/>
      <c r="U102" s="90"/>
      <c r="V102" s="90"/>
      <c r="W102" s="90"/>
      <c r="X102" s="91"/>
      <c r="Y102" s="91"/>
      <c r="Z102" s="91"/>
      <c r="AA102" s="91"/>
      <c r="AB102" s="91"/>
      <c r="AC102" s="91"/>
      <c r="AD102" s="91"/>
      <c r="AE102" s="91"/>
      <c r="AF102" s="91"/>
      <c r="AG102" s="91"/>
      <c r="AH102" s="91"/>
    </row>
    <row r="103" spans="1:34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3"/>
      <c r="S103" s="3"/>
      <c r="T103" s="90"/>
      <c r="U103" s="90"/>
      <c r="V103" s="90"/>
      <c r="W103" s="90"/>
      <c r="X103" s="91"/>
      <c r="Y103" s="91"/>
      <c r="Z103" s="91"/>
      <c r="AA103" s="91"/>
      <c r="AB103" s="91"/>
      <c r="AC103" s="91"/>
      <c r="AD103" s="91"/>
      <c r="AE103" s="91"/>
      <c r="AF103" s="91"/>
      <c r="AG103" s="91"/>
      <c r="AH103" s="91"/>
    </row>
    <row r="104" spans="1:34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3"/>
      <c r="S104" s="3"/>
      <c r="T104" s="90"/>
      <c r="U104" s="90"/>
      <c r="V104" s="90"/>
      <c r="W104" s="90"/>
      <c r="X104" s="91"/>
      <c r="Y104" s="91"/>
      <c r="Z104" s="91"/>
      <c r="AA104" s="91"/>
      <c r="AB104" s="91"/>
      <c r="AC104" s="91"/>
      <c r="AD104" s="91"/>
      <c r="AE104" s="91"/>
      <c r="AF104" s="91"/>
      <c r="AG104" s="91"/>
      <c r="AH104" s="91"/>
    </row>
    <row r="105" spans="1:34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3"/>
      <c r="S105" s="3"/>
      <c r="T105" s="90"/>
      <c r="U105" s="90"/>
      <c r="V105" s="90"/>
      <c r="W105" s="90"/>
      <c r="X105" s="91"/>
      <c r="Y105" s="91"/>
      <c r="Z105" s="91"/>
      <c r="AA105" s="91"/>
      <c r="AB105" s="91"/>
      <c r="AC105" s="91"/>
      <c r="AD105" s="91"/>
      <c r="AE105" s="91"/>
      <c r="AF105" s="91"/>
      <c r="AG105" s="91"/>
      <c r="AH105" s="91"/>
    </row>
    <row r="106" spans="1:34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3"/>
      <c r="S106" s="3"/>
      <c r="T106" s="90"/>
      <c r="U106" s="90"/>
      <c r="V106" s="90"/>
      <c r="W106" s="90"/>
      <c r="X106" s="91"/>
      <c r="Y106" s="91"/>
      <c r="Z106" s="91"/>
      <c r="AA106" s="91"/>
      <c r="AB106" s="91"/>
      <c r="AC106" s="91"/>
      <c r="AD106" s="91"/>
      <c r="AE106" s="91"/>
      <c r="AF106" s="91"/>
      <c r="AG106" s="91"/>
      <c r="AH106" s="91"/>
    </row>
    <row r="107" spans="1:34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3"/>
      <c r="S107" s="3"/>
      <c r="T107" s="90"/>
      <c r="U107" s="90"/>
      <c r="V107" s="90"/>
      <c r="W107" s="90"/>
      <c r="X107" s="91"/>
      <c r="Y107" s="91"/>
      <c r="Z107" s="91"/>
      <c r="AA107" s="91"/>
      <c r="AB107" s="91"/>
      <c r="AC107" s="91"/>
      <c r="AD107" s="91"/>
      <c r="AE107" s="91"/>
      <c r="AF107" s="91"/>
      <c r="AG107" s="91"/>
      <c r="AH107" s="91"/>
    </row>
    <row r="108" spans="1:34" x14ac:dyDescent="0.2">
      <c r="A108" s="1"/>
      <c r="B108" s="116" t="s">
        <v>67</v>
      </c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3"/>
      <c r="S108" s="3"/>
      <c r="T108" s="90"/>
      <c r="U108" s="90"/>
      <c r="V108" s="90"/>
      <c r="W108" s="90"/>
      <c r="X108" s="91"/>
      <c r="Y108" s="91"/>
      <c r="Z108" s="91"/>
      <c r="AA108" s="91"/>
      <c r="AB108" s="91"/>
      <c r="AC108" s="91"/>
      <c r="AD108" s="91"/>
      <c r="AE108" s="91"/>
      <c r="AF108" s="91"/>
      <c r="AG108" s="91"/>
      <c r="AH108" s="91"/>
    </row>
    <row r="109" spans="1:34" x14ac:dyDescent="0.2">
      <c r="A109" s="1"/>
      <c r="B109" s="117"/>
      <c r="C109" s="117"/>
      <c r="D109" s="117"/>
      <c r="E109" s="117"/>
      <c r="F109" s="117"/>
      <c r="G109" s="117"/>
      <c r="H109" s="117"/>
      <c r="I109" s="117"/>
      <c r="J109" s="117"/>
      <c r="K109" s="117"/>
      <c r="L109" s="117"/>
      <c r="M109" s="117"/>
      <c r="N109" s="117"/>
      <c r="O109" s="117"/>
      <c r="P109" s="1"/>
      <c r="Q109" s="1"/>
      <c r="R109" s="3"/>
      <c r="S109" s="3"/>
      <c r="T109" s="90"/>
      <c r="U109" s="90"/>
      <c r="V109" s="90"/>
      <c r="W109" s="90"/>
      <c r="X109" s="91"/>
      <c r="Y109" s="91"/>
      <c r="Z109" s="91"/>
      <c r="AA109" s="91"/>
      <c r="AB109" s="91"/>
      <c r="AC109" s="91"/>
      <c r="AD109" s="91"/>
      <c r="AE109" s="91"/>
      <c r="AF109" s="91"/>
      <c r="AG109" s="91"/>
      <c r="AH109" s="91"/>
    </row>
    <row r="110" spans="1:34" x14ac:dyDescent="0.2">
      <c r="B110" s="118"/>
      <c r="C110" s="118"/>
      <c r="D110" s="118"/>
      <c r="E110" s="118"/>
      <c r="F110" s="118"/>
      <c r="G110" s="118"/>
      <c r="H110" s="118"/>
      <c r="I110" s="118"/>
      <c r="J110" s="118"/>
      <c r="K110" s="118"/>
      <c r="L110" s="118"/>
      <c r="M110" s="118"/>
      <c r="N110" s="118"/>
      <c r="O110" s="118"/>
      <c r="P110" s="3"/>
      <c r="Q110" s="3"/>
      <c r="R110" s="3"/>
      <c r="S110" s="3"/>
      <c r="T110" s="90"/>
      <c r="U110" s="90"/>
      <c r="V110" s="90"/>
      <c r="W110" s="90"/>
      <c r="X110" s="91"/>
      <c r="Y110" s="91"/>
      <c r="Z110" s="91"/>
      <c r="AA110" s="91"/>
      <c r="AB110" s="91"/>
      <c r="AC110" s="91"/>
      <c r="AD110" s="91"/>
      <c r="AE110" s="91"/>
      <c r="AF110" s="91"/>
      <c r="AG110" s="91"/>
      <c r="AH110" s="91"/>
    </row>
    <row r="111" spans="1:34" x14ac:dyDescent="0.2">
      <c r="B111" s="119"/>
      <c r="C111" s="119"/>
      <c r="D111" s="119"/>
      <c r="E111" s="119"/>
      <c r="F111" s="119"/>
      <c r="G111" s="119"/>
      <c r="H111" s="119"/>
      <c r="I111" s="119"/>
      <c r="J111" s="119"/>
      <c r="K111" s="119"/>
      <c r="L111" s="119"/>
      <c r="M111" s="119"/>
      <c r="N111" s="119"/>
      <c r="O111" s="119"/>
      <c r="P111" s="119"/>
      <c r="Q111" s="119"/>
      <c r="R111" s="3"/>
      <c r="S111" s="3"/>
      <c r="T111" s="90"/>
      <c r="U111" s="90"/>
      <c r="V111" s="90"/>
      <c r="W111" s="90"/>
      <c r="X111" s="91"/>
      <c r="Y111" s="91"/>
      <c r="Z111" s="91"/>
      <c r="AA111" s="91"/>
      <c r="AB111" s="91"/>
      <c r="AC111" s="91"/>
      <c r="AD111" s="91"/>
      <c r="AE111" s="91"/>
      <c r="AF111" s="91"/>
      <c r="AG111" s="91"/>
      <c r="AH111" s="91"/>
    </row>
    <row r="112" spans="1:34" x14ac:dyDescent="0.2">
      <c r="B112" s="119"/>
      <c r="C112" s="119"/>
      <c r="D112" s="119"/>
      <c r="E112" s="119"/>
      <c r="F112" s="119"/>
      <c r="G112" s="119"/>
      <c r="H112" s="119"/>
      <c r="I112" s="119"/>
      <c r="J112" s="120"/>
      <c r="K112" s="119"/>
      <c r="L112" s="119"/>
      <c r="M112" s="119"/>
      <c r="N112" s="119"/>
      <c r="O112" s="119"/>
      <c r="P112" s="119"/>
      <c r="Q112" s="119"/>
      <c r="R112" s="3"/>
      <c r="S112" s="3"/>
      <c r="T112" s="3"/>
      <c r="U112" s="3"/>
      <c r="V112" s="3"/>
      <c r="W112" s="3"/>
    </row>
    <row r="113" spans="2:23" x14ac:dyDescent="0.2">
      <c r="B113" s="119"/>
      <c r="C113" s="119"/>
      <c r="D113" s="119"/>
      <c r="E113" s="119"/>
      <c r="F113" s="119"/>
      <c r="G113" s="119"/>
      <c r="H113" s="119"/>
      <c r="I113" s="119"/>
      <c r="J113" s="119"/>
      <c r="K113" s="119"/>
      <c r="L113" s="119"/>
      <c r="M113" s="119"/>
      <c r="N113" s="119"/>
      <c r="O113" s="119"/>
      <c r="P113" s="119"/>
      <c r="Q113" s="119"/>
      <c r="R113" s="3"/>
      <c r="S113" s="3"/>
      <c r="T113" s="3"/>
      <c r="U113" s="3"/>
      <c r="V113" s="3"/>
      <c r="W113" s="3"/>
    </row>
    <row r="114" spans="2:23" x14ac:dyDescent="0.2">
      <c r="B114" s="119"/>
      <c r="C114" s="119"/>
      <c r="D114" s="119"/>
      <c r="E114" s="119"/>
      <c r="F114" s="119"/>
      <c r="G114" s="119"/>
      <c r="H114" s="119"/>
      <c r="I114" s="119"/>
      <c r="J114" s="119"/>
      <c r="K114" s="119"/>
      <c r="L114" s="119"/>
      <c r="M114" s="119"/>
      <c r="N114" s="119"/>
      <c r="O114" s="119"/>
      <c r="P114" s="119"/>
      <c r="Q114" s="119"/>
      <c r="R114" s="3"/>
      <c r="S114" s="3"/>
      <c r="T114" s="3"/>
      <c r="U114" s="3"/>
      <c r="V114" s="3"/>
      <c r="W114" s="3"/>
    </row>
    <row r="115" spans="2:23" x14ac:dyDescent="0.2">
      <c r="B115" s="119"/>
      <c r="C115" s="119"/>
      <c r="D115" s="119"/>
      <c r="E115" s="119"/>
      <c r="F115" s="119"/>
      <c r="G115" s="119"/>
      <c r="H115" s="119"/>
      <c r="I115" s="119"/>
      <c r="J115" s="119"/>
      <c r="K115" s="119"/>
      <c r="L115" s="119"/>
      <c r="M115" s="119"/>
      <c r="N115" s="119"/>
      <c r="O115" s="119"/>
      <c r="P115" s="119"/>
      <c r="Q115" s="119"/>
      <c r="R115" s="3"/>
      <c r="S115" s="3"/>
      <c r="T115" s="3"/>
      <c r="U115" s="3"/>
      <c r="V115" s="3"/>
      <c r="W115" s="3"/>
    </row>
    <row r="116" spans="2:23" x14ac:dyDescent="0.2">
      <c r="B116" s="119"/>
      <c r="C116" s="119"/>
      <c r="D116" s="119"/>
      <c r="E116" s="119"/>
      <c r="F116" s="119"/>
      <c r="G116" s="119"/>
      <c r="H116" s="119"/>
      <c r="I116" s="119"/>
      <c r="J116" s="119"/>
      <c r="K116" s="119"/>
      <c r="L116" s="119"/>
      <c r="M116" s="119"/>
      <c r="N116" s="119"/>
      <c r="O116" s="119"/>
      <c r="P116" s="119"/>
      <c r="Q116" s="119"/>
      <c r="R116" s="3"/>
      <c r="S116" s="3"/>
      <c r="T116" s="3"/>
      <c r="U116" s="3"/>
      <c r="V116" s="3"/>
      <c r="W116" s="3"/>
    </row>
    <row r="117" spans="2:23" x14ac:dyDescent="0.2">
      <c r="B117" s="119"/>
      <c r="C117" s="119"/>
      <c r="D117" s="119"/>
      <c r="E117" s="119"/>
      <c r="F117" s="119"/>
      <c r="G117" s="119"/>
      <c r="H117" s="119"/>
      <c r="I117" s="119"/>
      <c r="J117" s="119"/>
      <c r="K117" s="119"/>
      <c r="L117" s="119"/>
      <c r="M117" s="119"/>
      <c r="N117" s="119"/>
      <c r="O117" s="119"/>
      <c r="P117" s="119"/>
      <c r="Q117" s="119"/>
      <c r="R117" s="3"/>
      <c r="S117" s="3"/>
      <c r="T117" s="3"/>
      <c r="U117" s="3"/>
      <c r="V117" s="3"/>
      <c r="W117" s="3"/>
    </row>
    <row r="118" spans="2:23" x14ac:dyDescent="0.2">
      <c r="B118" s="119"/>
      <c r="C118" s="119"/>
      <c r="D118" s="119"/>
      <c r="E118" s="119"/>
      <c r="F118" s="119"/>
      <c r="G118" s="119"/>
      <c r="H118" s="119"/>
      <c r="I118" s="119"/>
      <c r="J118" s="119"/>
      <c r="K118" s="119"/>
      <c r="L118" s="119"/>
      <c r="M118" s="119"/>
      <c r="N118" s="119"/>
      <c r="O118" s="119"/>
      <c r="P118" s="119"/>
      <c r="Q118" s="119"/>
      <c r="R118" s="3"/>
      <c r="S118" s="3"/>
      <c r="T118" s="3"/>
      <c r="U118" s="3"/>
      <c r="V118" s="3"/>
      <c r="W118" s="3"/>
    </row>
    <row r="119" spans="2:23" x14ac:dyDescent="0.2">
      <c r="B119" s="119"/>
      <c r="C119" s="119"/>
      <c r="D119" s="119"/>
      <c r="E119" s="119"/>
      <c r="F119" s="119"/>
      <c r="G119" s="119"/>
      <c r="H119" s="119"/>
      <c r="I119" s="119"/>
      <c r="J119" s="119"/>
      <c r="K119" s="119"/>
      <c r="L119" s="119"/>
      <c r="M119" s="119"/>
      <c r="N119" s="119"/>
      <c r="O119" s="119"/>
      <c r="P119" s="119"/>
      <c r="Q119" s="119"/>
      <c r="R119" s="3"/>
      <c r="S119" s="3"/>
      <c r="T119" s="3"/>
      <c r="U119" s="3"/>
      <c r="V119" s="3"/>
      <c r="W119" s="3"/>
    </row>
    <row r="120" spans="2:23" x14ac:dyDescent="0.2">
      <c r="B120" s="119"/>
      <c r="C120" s="119"/>
      <c r="D120" s="119"/>
      <c r="E120" s="119"/>
      <c r="F120" s="119"/>
      <c r="G120" s="119"/>
      <c r="H120" s="119"/>
      <c r="I120" s="119"/>
      <c r="J120" s="119"/>
      <c r="K120" s="119"/>
      <c r="L120" s="119"/>
      <c r="M120" s="119"/>
      <c r="N120" s="119"/>
      <c r="O120" s="119"/>
      <c r="P120" s="119"/>
      <c r="Q120" s="119"/>
      <c r="R120" s="3"/>
      <c r="S120" s="3"/>
      <c r="T120" s="3"/>
      <c r="U120" s="3"/>
      <c r="V120" s="3"/>
      <c r="W120" s="3"/>
    </row>
    <row r="121" spans="2:23" x14ac:dyDescent="0.2">
      <c r="B121" s="119"/>
      <c r="C121" s="119"/>
      <c r="D121" s="119"/>
      <c r="E121" s="119"/>
      <c r="F121" s="119"/>
      <c r="G121" s="119"/>
      <c r="H121" s="119"/>
      <c r="I121" s="119"/>
      <c r="J121" s="119"/>
      <c r="K121" s="119"/>
      <c r="L121" s="119"/>
      <c r="M121" s="119"/>
      <c r="N121" s="119"/>
      <c r="O121" s="119"/>
      <c r="P121" s="119"/>
      <c r="Q121" s="119"/>
      <c r="R121" s="3"/>
      <c r="S121" s="3"/>
      <c r="T121" s="3"/>
      <c r="U121" s="3"/>
      <c r="V121" s="3"/>
      <c r="W121" s="3"/>
    </row>
    <row r="122" spans="2:23" x14ac:dyDescent="0.2">
      <c r="B122" s="119"/>
      <c r="C122" s="119"/>
      <c r="D122" s="119"/>
      <c r="E122" s="119"/>
      <c r="F122" s="119"/>
      <c r="G122" s="119"/>
      <c r="H122" s="119"/>
      <c r="I122" s="119"/>
      <c r="J122" s="119"/>
      <c r="K122" s="119"/>
      <c r="L122" s="119"/>
      <c r="M122" s="119"/>
      <c r="N122" s="119"/>
      <c r="O122" s="119"/>
      <c r="P122" s="119"/>
      <c r="Q122" s="119"/>
      <c r="R122" s="3"/>
      <c r="S122" s="3"/>
      <c r="T122" s="3"/>
      <c r="U122" s="3"/>
      <c r="V122" s="3"/>
      <c r="W122" s="3"/>
    </row>
    <row r="123" spans="2:23" x14ac:dyDescent="0.2">
      <c r="B123" s="119"/>
      <c r="C123" s="119"/>
      <c r="D123" s="119"/>
      <c r="E123" s="119"/>
      <c r="F123" s="119"/>
      <c r="G123" s="119"/>
      <c r="H123" s="119"/>
      <c r="I123" s="119"/>
      <c r="J123" s="119"/>
      <c r="K123" s="119"/>
      <c r="L123" s="119"/>
      <c r="M123" s="119"/>
      <c r="N123" s="119"/>
      <c r="O123" s="119"/>
      <c r="P123" s="121"/>
      <c r="Q123" s="119"/>
      <c r="R123" s="3"/>
      <c r="S123" s="3"/>
      <c r="T123" s="3"/>
      <c r="U123" s="3"/>
      <c r="V123" s="3"/>
      <c r="W123" s="3"/>
    </row>
    <row r="124" spans="2:23" x14ac:dyDescent="0.2">
      <c r="B124" s="119"/>
      <c r="C124" s="119"/>
      <c r="D124" s="119"/>
      <c r="E124" s="119"/>
      <c r="F124" s="119"/>
      <c r="G124" s="119"/>
      <c r="H124" s="119"/>
      <c r="I124" s="119"/>
      <c r="J124" s="119"/>
      <c r="K124" s="119"/>
      <c r="L124" s="119"/>
      <c r="M124" s="119"/>
      <c r="N124" s="119"/>
      <c r="O124" s="119"/>
      <c r="P124" s="119"/>
      <c r="Q124" s="119"/>
      <c r="R124" s="3"/>
      <c r="S124" s="3"/>
      <c r="T124" s="3"/>
      <c r="U124" s="3"/>
      <c r="V124" s="3"/>
      <c r="W124" s="3"/>
    </row>
    <row r="125" spans="2:23" x14ac:dyDescent="0.2">
      <c r="B125" s="119"/>
      <c r="C125" s="119"/>
      <c r="D125" s="119"/>
      <c r="E125" s="119"/>
      <c r="F125" s="119"/>
      <c r="G125" s="119"/>
      <c r="H125" s="119"/>
      <c r="I125" s="119"/>
      <c r="J125" s="119"/>
      <c r="K125" s="119"/>
      <c r="L125" s="119"/>
      <c r="M125" s="119"/>
      <c r="N125" s="119"/>
      <c r="O125" s="119"/>
      <c r="P125" s="121"/>
      <c r="Q125" s="119"/>
      <c r="R125" s="3"/>
      <c r="S125" s="3"/>
      <c r="T125" s="3"/>
      <c r="U125" s="3"/>
      <c r="V125" s="3"/>
      <c r="W125" s="3"/>
    </row>
    <row r="126" spans="2:23" x14ac:dyDescent="0.2">
      <c r="B126" s="119"/>
      <c r="C126" s="119"/>
      <c r="D126" s="119"/>
      <c r="E126" s="119"/>
      <c r="F126" s="119"/>
      <c r="G126" s="119"/>
      <c r="H126" s="119"/>
      <c r="I126" s="119"/>
      <c r="J126" s="119"/>
      <c r="K126" s="119"/>
      <c r="L126" s="119"/>
      <c r="M126" s="119"/>
      <c r="N126" s="119"/>
      <c r="O126" s="119"/>
      <c r="P126" s="119"/>
      <c r="Q126" s="119"/>
      <c r="R126" s="3"/>
      <c r="S126" s="3"/>
      <c r="T126" s="3"/>
      <c r="U126" s="3"/>
      <c r="V126" s="3"/>
      <c r="W126" s="3"/>
    </row>
    <row r="127" spans="2:23" x14ac:dyDescent="0.2">
      <c r="B127" s="119"/>
      <c r="C127" s="119"/>
      <c r="D127" s="119"/>
      <c r="E127" s="119"/>
      <c r="F127" s="119"/>
      <c r="G127" s="119"/>
      <c r="H127" s="119"/>
      <c r="I127" s="119"/>
      <c r="J127" s="119"/>
      <c r="K127" s="119"/>
      <c r="L127" s="119"/>
      <c r="M127" s="119"/>
      <c r="N127" s="119"/>
      <c r="O127" s="119"/>
      <c r="P127" s="119"/>
      <c r="Q127" s="119"/>
      <c r="R127" s="3"/>
      <c r="S127" s="3"/>
      <c r="T127" s="3"/>
      <c r="U127" s="3"/>
      <c r="V127" s="3"/>
      <c r="W127" s="3"/>
    </row>
    <row r="128" spans="2:23" x14ac:dyDescent="0.2">
      <c r="B128" s="119"/>
      <c r="C128" s="119"/>
      <c r="D128" s="119"/>
      <c r="E128" s="119"/>
      <c r="F128" s="119"/>
      <c r="G128" s="119"/>
      <c r="H128" s="119"/>
      <c r="I128" s="119"/>
      <c r="J128" s="119"/>
      <c r="K128" s="119"/>
      <c r="L128" s="119"/>
      <c r="M128" s="119"/>
      <c r="N128" s="119"/>
      <c r="O128" s="119"/>
      <c r="P128" s="119"/>
      <c r="Q128" s="119"/>
      <c r="R128" s="3"/>
      <c r="S128" s="3"/>
      <c r="T128" s="3"/>
      <c r="U128" s="3"/>
      <c r="V128" s="3"/>
      <c r="W128" s="3"/>
    </row>
    <row r="129" spans="2:23" x14ac:dyDescent="0.2">
      <c r="B129" s="119"/>
      <c r="C129" s="119"/>
      <c r="D129" s="119"/>
      <c r="E129" s="119"/>
      <c r="F129" s="119"/>
      <c r="G129" s="119"/>
      <c r="H129" s="119"/>
      <c r="I129" s="119"/>
      <c r="J129" s="119"/>
      <c r="K129" s="119"/>
      <c r="L129" s="119"/>
      <c r="M129" s="119"/>
      <c r="N129" s="119"/>
      <c r="O129" s="119"/>
      <c r="P129" s="119"/>
      <c r="Q129" s="119"/>
      <c r="R129" s="3"/>
      <c r="S129" s="3"/>
      <c r="T129" s="3"/>
      <c r="U129" s="3"/>
      <c r="V129" s="3"/>
      <c r="W129" s="3"/>
    </row>
    <row r="130" spans="2:23" x14ac:dyDescent="0.2">
      <c r="B130" s="119"/>
      <c r="C130" s="119"/>
      <c r="D130" s="119"/>
      <c r="E130" s="119"/>
      <c r="F130" s="119"/>
      <c r="G130" s="119"/>
      <c r="H130" s="119"/>
      <c r="I130" s="119"/>
      <c r="J130" s="119"/>
      <c r="K130" s="119"/>
      <c r="L130" s="119"/>
      <c r="M130" s="119"/>
      <c r="N130" s="119"/>
      <c r="O130" s="119"/>
      <c r="P130" s="119"/>
      <c r="Q130" s="119"/>
      <c r="R130" s="3"/>
      <c r="S130" s="3"/>
      <c r="T130" s="3"/>
      <c r="U130" s="3"/>
      <c r="V130" s="3"/>
      <c r="W130" s="3"/>
    </row>
    <row r="131" spans="2:23" x14ac:dyDescent="0.2">
      <c r="B131" s="119"/>
      <c r="C131" s="119"/>
      <c r="D131" s="119"/>
      <c r="E131" s="119"/>
      <c r="F131" s="119"/>
      <c r="G131" s="119"/>
      <c r="H131" s="119"/>
      <c r="I131" s="119"/>
      <c r="J131" s="119"/>
      <c r="K131" s="119"/>
      <c r="L131" s="119"/>
      <c r="M131" s="119"/>
      <c r="N131" s="119"/>
      <c r="O131" s="119"/>
      <c r="P131" s="119"/>
      <c r="Q131" s="119"/>
      <c r="R131" s="3"/>
      <c r="S131" s="3"/>
      <c r="T131" s="3"/>
      <c r="U131" s="3"/>
      <c r="V131" s="3"/>
      <c r="W131" s="3"/>
    </row>
    <row r="132" spans="2:23" x14ac:dyDescent="0.2">
      <c r="B132" s="119"/>
      <c r="C132" s="119"/>
      <c r="D132" s="119"/>
      <c r="E132" s="119"/>
      <c r="F132" s="119"/>
      <c r="G132" s="119"/>
      <c r="H132" s="119"/>
      <c r="I132" s="119"/>
      <c r="J132" s="119"/>
      <c r="K132" s="119"/>
      <c r="L132" s="119"/>
      <c r="M132" s="119"/>
      <c r="N132" s="119"/>
      <c r="O132" s="119"/>
      <c r="P132" s="119"/>
      <c r="Q132" s="119"/>
      <c r="R132" s="3"/>
      <c r="S132" s="3"/>
      <c r="T132" s="3"/>
      <c r="U132" s="3"/>
      <c r="V132" s="3"/>
      <c r="W132" s="3"/>
    </row>
    <row r="133" spans="2:23" x14ac:dyDescent="0.2">
      <c r="B133" s="119"/>
      <c r="C133" s="119"/>
      <c r="D133" s="119"/>
      <c r="E133" s="119"/>
      <c r="F133" s="119"/>
      <c r="G133" s="119"/>
      <c r="H133" s="119"/>
      <c r="I133" s="119"/>
      <c r="J133" s="119"/>
      <c r="K133" s="119"/>
      <c r="L133" s="119"/>
      <c r="M133" s="119"/>
      <c r="N133" s="119"/>
      <c r="O133" s="119"/>
      <c r="P133" s="119"/>
      <c r="Q133" s="119"/>
      <c r="R133" s="3"/>
      <c r="S133" s="3"/>
      <c r="T133" s="3"/>
      <c r="U133" s="3"/>
      <c r="V133" s="3"/>
      <c r="W133" s="3"/>
    </row>
    <row r="134" spans="2:23" x14ac:dyDescent="0.2">
      <c r="B134" s="119"/>
      <c r="C134" s="119"/>
      <c r="D134" s="119"/>
      <c r="E134" s="119"/>
      <c r="F134" s="119"/>
      <c r="G134" s="119"/>
      <c r="H134" s="119"/>
      <c r="I134" s="119"/>
      <c r="J134" s="119"/>
      <c r="K134" s="119"/>
      <c r="L134" s="119"/>
      <c r="M134" s="119"/>
      <c r="N134" s="119"/>
      <c r="O134" s="119"/>
      <c r="P134" s="119"/>
      <c r="Q134" s="119"/>
      <c r="R134" s="3"/>
      <c r="S134" s="3"/>
      <c r="T134" s="3"/>
      <c r="U134" s="3"/>
      <c r="V134" s="3"/>
      <c r="W134" s="3"/>
    </row>
    <row r="135" spans="2:23" x14ac:dyDescent="0.2">
      <c r="B135" s="119"/>
      <c r="C135" s="119"/>
      <c r="D135" s="119"/>
      <c r="E135" s="119"/>
      <c r="F135" s="119"/>
      <c r="G135" s="119"/>
      <c r="H135" s="119"/>
      <c r="I135" s="119"/>
      <c r="J135" s="119"/>
      <c r="K135" s="119"/>
      <c r="L135" s="119"/>
      <c r="M135" s="119"/>
      <c r="N135" s="119"/>
      <c r="O135" s="119"/>
      <c r="P135" s="119"/>
      <c r="Q135" s="119"/>
      <c r="R135" s="3"/>
      <c r="S135" s="3"/>
      <c r="T135" s="3"/>
      <c r="U135" s="3"/>
      <c r="V135" s="3"/>
      <c r="W135" s="3"/>
    </row>
    <row r="136" spans="2:23" x14ac:dyDescent="0.2">
      <c r="B136" s="119"/>
      <c r="C136" s="119"/>
      <c r="D136" s="119"/>
      <c r="E136" s="119"/>
      <c r="F136" s="119"/>
      <c r="G136" s="119"/>
      <c r="H136" s="119"/>
      <c r="I136" s="119"/>
      <c r="J136" s="119"/>
      <c r="K136" s="119"/>
      <c r="L136" s="119"/>
      <c r="M136" s="119"/>
      <c r="N136" s="119"/>
      <c r="O136" s="119"/>
      <c r="P136" s="119"/>
      <c r="Q136" s="119"/>
      <c r="R136" s="3"/>
      <c r="S136" s="3"/>
      <c r="T136" s="3"/>
      <c r="U136" s="3"/>
      <c r="V136" s="3"/>
      <c r="W136" s="3"/>
    </row>
    <row r="137" spans="2:23" x14ac:dyDescent="0.2">
      <c r="B137" s="119"/>
      <c r="C137" s="119"/>
      <c r="D137" s="119"/>
      <c r="E137" s="119"/>
      <c r="F137" s="119"/>
      <c r="G137" s="119"/>
      <c r="H137" s="119"/>
      <c r="I137" s="119"/>
      <c r="J137" s="119"/>
      <c r="K137" s="119"/>
      <c r="L137" s="119"/>
      <c r="M137" s="119"/>
      <c r="N137" s="119"/>
      <c r="O137" s="119"/>
      <c r="P137" s="119"/>
      <c r="Q137" s="119"/>
      <c r="R137" s="3"/>
      <c r="S137" s="3"/>
      <c r="T137" s="3"/>
      <c r="U137" s="3"/>
      <c r="V137" s="3"/>
      <c r="W137" s="3"/>
    </row>
    <row r="138" spans="2:23" x14ac:dyDescent="0.2">
      <c r="B138" s="119"/>
      <c r="C138" s="119"/>
      <c r="D138" s="119"/>
      <c r="E138" s="119"/>
      <c r="F138" s="119"/>
      <c r="G138" s="119"/>
      <c r="H138" s="119"/>
      <c r="I138" s="119"/>
      <c r="J138" s="119"/>
      <c r="K138" s="119"/>
      <c r="L138" s="119"/>
      <c r="M138" s="119"/>
      <c r="N138" s="119"/>
      <c r="O138" s="119"/>
      <c r="P138" s="119"/>
      <c r="Q138" s="119"/>
      <c r="R138" s="3"/>
      <c r="S138" s="3"/>
      <c r="T138" s="3"/>
      <c r="U138" s="3"/>
      <c r="V138" s="3"/>
      <c r="W138" s="3"/>
    </row>
    <row r="139" spans="2:23" x14ac:dyDescent="0.2">
      <c r="B139" s="119"/>
      <c r="C139" s="119"/>
      <c r="D139" s="119"/>
      <c r="E139" s="119"/>
      <c r="F139" s="119"/>
      <c r="G139" s="119"/>
      <c r="H139" s="119"/>
      <c r="I139" s="119"/>
      <c r="J139" s="119"/>
      <c r="K139" s="119"/>
      <c r="L139" s="119"/>
      <c r="M139" s="119"/>
      <c r="N139" s="119"/>
      <c r="O139" s="119"/>
      <c r="P139" s="119"/>
      <c r="Q139" s="119"/>
      <c r="R139" s="3"/>
      <c r="S139" s="3"/>
      <c r="T139" s="3"/>
      <c r="U139" s="3"/>
      <c r="V139" s="3"/>
      <c r="W139" s="3"/>
    </row>
    <row r="140" spans="2:23" x14ac:dyDescent="0.2">
      <c r="B140" s="119"/>
      <c r="C140" s="119"/>
      <c r="D140" s="119"/>
      <c r="E140" s="119"/>
      <c r="F140" s="119"/>
      <c r="G140" s="119"/>
      <c r="H140" s="119"/>
      <c r="I140" s="119"/>
      <c r="J140" s="119"/>
      <c r="K140" s="119"/>
      <c r="L140" s="119"/>
      <c r="M140" s="119"/>
      <c r="N140" s="119"/>
      <c r="O140" s="119"/>
      <c r="P140" s="119"/>
      <c r="Q140" s="119"/>
      <c r="R140" s="3"/>
      <c r="S140" s="3"/>
      <c r="T140" s="3"/>
      <c r="U140" s="3"/>
      <c r="V140" s="3"/>
      <c r="W140" s="3"/>
    </row>
    <row r="141" spans="2:23" x14ac:dyDescent="0.2">
      <c r="B141" s="119"/>
      <c r="C141" s="119"/>
      <c r="D141" s="119"/>
      <c r="E141" s="119"/>
      <c r="F141" s="119"/>
      <c r="G141" s="119"/>
      <c r="H141" s="119"/>
      <c r="I141" s="121"/>
      <c r="J141" s="119"/>
      <c r="K141" s="119"/>
      <c r="L141" s="119"/>
      <c r="M141" s="119"/>
      <c r="N141" s="119"/>
      <c r="O141" s="119"/>
      <c r="P141" s="119"/>
      <c r="Q141" s="119"/>
      <c r="R141" s="3"/>
      <c r="S141" s="3"/>
      <c r="T141" s="3"/>
      <c r="U141" s="3"/>
      <c r="V141" s="3"/>
      <c r="W141" s="3"/>
    </row>
    <row r="142" spans="2:23" x14ac:dyDescent="0.2">
      <c r="B142" s="119"/>
      <c r="C142" s="119"/>
      <c r="D142" s="119"/>
      <c r="E142" s="119"/>
      <c r="F142" s="119"/>
      <c r="G142" s="119"/>
      <c r="H142" s="119"/>
      <c r="I142" s="119"/>
      <c r="J142" s="119"/>
      <c r="K142" s="119"/>
      <c r="L142" s="119"/>
      <c r="M142" s="119"/>
      <c r="N142" s="119"/>
      <c r="O142" s="119"/>
      <c r="P142" s="119"/>
      <c r="Q142" s="119"/>
      <c r="R142" s="3"/>
      <c r="S142" s="3"/>
      <c r="T142" s="3"/>
      <c r="U142" s="3"/>
      <c r="V142" s="3"/>
      <c r="W142" s="3"/>
    </row>
    <row r="143" spans="2:23" x14ac:dyDescent="0.2">
      <c r="B143" s="122"/>
      <c r="C143" s="122"/>
      <c r="D143" s="122"/>
      <c r="E143" s="122"/>
      <c r="F143" s="122"/>
      <c r="G143" s="122"/>
      <c r="H143" s="122"/>
      <c r="I143" s="122"/>
      <c r="J143" s="122"/>
      <c r="K143" s="119"/>
      <c r="L143" s="119"/>
      <c r="M143" s="119"/>
      <c r="N143" s="119"/>
      <c r="O143" s="121"/>
      <c r="P143" s="119"/>
      <c r="Q143" s="119"/>
      <c r="R143" s="3"/>
      <c r="S143" s="3"/>
      <c r="T143" s="3"/>
      <c r="U143" s="3"/>
      <c r="V143" s="3"/>
      <c r="W143" s="3"/>
    </row>
    <row r="144" spans="2:23" x14ac:dyDescent="0.2">
      <c r="B144" s="122"/>
      <c r="C144" s="122"/>
      <c r="D144" s="122"/>
      <c r="E144" s="122"/>
      <c r="F144" s="122"/>
      <c r="G144" s="122"/>
      <c r="H144" s="122"/>
      <c r="I144" s="122"/>
      <c r="J144" s="122"/>
      <c r="K144" s="119"/>
      <c r="L144" s="119"/>
      <c r="M144" s="119"/>
      <c r="N144" s="119"/>
      <c r="O144" s="119"/>
      <c r="P144" s="119"/>
      <c r="Q144" s="119"/>
      <c r="R144" s="3"/>
      <c r="S144" s="3"/>
      <c r="T144" s="3"/>
      <c r="U144" s="3"/>
      <c r="V144" s="3"/>
      <c r="W144" s="3"/>
    </row>
    <row r="145" spans="2:23" x14ac:dyDescent="0.2">
      <c r="B145" s="122"/>
      <c r="C145" s="122"/>
      <c r="D145" s="122"/>
      <c r="E145" s="122"/>
      <c r="F145" s="122"/>
      <c r="G145" s="122"/>
      <c r="H145" s="122"/>
      <c r="I145" s="122"/>
      <c r="J145" s="122"/>
      <c r="K145" s="119"/>
      <c r="L145" s="119"/>
      <c r="M145" s="119"/>
      <c r="N145" s="119"/>
      <c r="O145" s="119"/>
      <c r="P145" s="119"/>
      <c r="Q145" s="119"/>
      <c r="R145" s="3"/>
      <c r="S145" s="3"/>
      <c r="T145" s="3"/>
      <c r="U145" s="3"/>
      <c r="V145" s="3"/>
      <c r="W145" s="3"/>
    </row>
    <row r="146" spans="2:23" x14ac:dyDescent="0.2">
      <c r="B146" s="122"/>
      <c r="C146" s="122"/>
      <c r="D146" s="122"/>
      <c r="E146" s="122"/>
      <c r="F146" s="122"/>
      <c r="G146" s="122"/>
      <c r="H146" s="122"/>
      <c r="I146" s="122"/>
      <c r="J146" s="122"/>
      <c r="K146" s="119"/>
      <c r="L146" s="119"/>
      <c r="M146" s="119"/>
      <c r="N146" s="119"/>
      <c r="O146" s="119"/>
      <c r="P146" s="119"/>
      <c r="Q146" s="119"/>
      <c r="R146" s="3"/>
      <c r="S146" s="3"/>
      <c r="T146" s="3"/>
      <c r="U146" s="3"/>
      <c r="V146" s="3"/>
      <c r="W146" s="3"/>
    </row>
    <row r="147" spans="2:23" x14ac:dyDescent="0.2">
      <c r="B147" s="122"/>
      <c r="C147" s="122"/>
      <c r="D147" s="122"/>
      <c r="E147" s="122"/>
      <c r="F147" s="122"/>
      <c r="G147" s="122"/>
      <c r="H147" s="122"/>
      <c r="I147" s="122"/>
      <c r="J147" s="122"/>
      <c r="K147" s="119"/>
      <c r="L147" s="119"/>
      <c r="M147" s="119"/>
      <c r="N147" s="119"/>
      <c r="O147" s="119"/>
      <c r="P147" s="119"/>
      <c r="Q147" s="119"/>
      <c r="R147" s="3"/>
      <c r="S147" s="3"/>
      <c r="T147" s="3"/>
      <c r="U147" s="3"/>
      <c r="V147" s="3"/>
      <c r="W147" s="3"/>
    </row>
    <row r="148" spans="2:23" x14ac:dyDescent="0.2">
      <c r="B148" s="122"/>
      <c r="C148" s="122"/>
      <c r="D148" s="122"/>
      <c r="E148" s="122"/>
      <c r="F148" s="122"/>
      <c r="G148" s="122"/>
      <c r="H148" s="122"/>
      <c r="I148" s="122"/>
      <c r="J148" s="122"/>
      <c r="K148" s="119"/>
      <c r="L148" s="119"/>
      <c r="M148" s="119"/>
      <c r="N148" s="119"/>
      <c r="O148" s="119"/>
      <c r="P148" s="119"/>
      <c r="Q148" s="119"/>
      <c r="R148" s="3"/>
      <c r="S148" s="3"/>
      <c r="T148" s="3"/>
      <c r="U148" s="3"/>
      <c r="V148" s="3"/>
      <c r="W148" s="3"/>
    </row>
    <row r="149" spans="2:23" x14ac:dyDescent="0.2">
      <c r="B149" s="122"/>
      <c r="C149" s="122"/>
      <c r="D149" s="122"/>
      <c r="E149" s="122"/>
      <c r="F149" s="122"/>
      <c r="G149" s="122"/>
      <c r="H149" s="122"/>
      <c r="I149" s="122"/>
      <c r="J149" s="122"/>
      <c r="K149" s="119"/>
      <c r="L149" s="119"/>
      <c r="M149" s="119"/>
      <c r="N149" s="119"/>
      <c r="O149" s="119"/>
      <c r="P149" s="119"/>
      <c r="Q149" s="119"/>
      <c r="R149" s="3"/>
      <c r="S149" s="3"/>
      <c r="T149" s="3"/>
      <c r="U149" s="3"/>
      <c r="V149" s="3"/>
      <c r="W149" s="3"/>
    </row>
    <row r="150" spans="2:23" x14ac:dyDescent="0.2">
      <c r="B150" s="123" t="str">
        <f>$C$11</f>
        <v>Fertilizer</v>
      </c>
      <c r="C150" s="122" t="s">
        <v>68</v>
      </c>
      <c r="D150" s="122"/>
      <c r="E150" s="123" t="str">
        <f>$C$12</f>
        <v>Water</v>
      </c>
      <c r="F150" s="122" t="s">
        <v>68</v>
      </c>
      <c r="G150" s="122"/>
      <c r="H150" s="122"/>
      <c r="I150" s="122"/>
      <c r="J150" s="122"/>
      <c r="K150" s="119"/>
      <c r="L150" s="119"/>
      <c r="M150" s="119"/>
      <c r="N150" s="119"/>
      <c r="O150" s="119"/>
      <c r="P150" s="119"/>
      <c r="Q150" s="119"/>
      <c r="R150" s="3"/>
      <c r="S150" s="3"/>
      <c r="T150" s="3"/>
      <c r="U150" s="3"/>
      <c r="V150" s="3"/>
      <c r="W150" s="3"/>
    </row>
    <row r="151" spans="2:23" x14ac:dyDescent="0.2">
      <c r="B151" s="122">
        <f>$D$11</f>
        <v>0</v>
      </c>
      <c r="C151" s="122">
        <f>$D$34</f>
        <v>4</v>
      </c>
      <c r="D151" s="122"/>
      <c r="E151" s="122">
        <f>$D$12</f>
        <v>5</v>
      </c>
      <c r="F151" s="122">
        <f>$E$34</f>
        <v>3.5</v>
      </c>
      <c r="G151" s="122"/>
      <c r="H151" s="122"/>
      <c r="I151" s="122"/>
      <c r="J151" s="122"/>
      <c r="K151" s="119"/>
      <c r="L151" s="119"/>
      <c r="M151" s="119"/>
      <c r="N151" s="119"/>
      <c r="O151" s="119"/>
      <c r="P151" s="119"/>
      <c r="Q151" s="119"/>
      <c r="R151" s="3"/>
      <c r="S151" s="3"/>
      <c r="T151" s="3"/>
      <c r="U151" s="3"/>
      <c r="V151" s="3"/>
      <c r="W151" s="3"/>
    </row>
    <row r="152" spans="2:23" x14ac:dyDescent="0.2">
      <c r="B152" s="122">
        <f>$E$11</f>
        <v>5</v>
      </c>
      <c r="C152" s="122">
        <f>$D$33</f>
        <v>5</v>
      </c>
      <c r="D152" s="122"/>
      <c r="E152" s="122">
        <f>$E$12</f>
        <v>10</v>
      </c>
      <c r="F152" s="122">
        <f>$E$33</f>
        <v>5.5</v>
      </c>
      <c r="G152" s="122"/>
      <c r="H152" s="122"/>
      <c r="I152" s="122"/>
      <c r="J152" s="122"/>
      <c r="K152" s="119"/>
      <c r="L152" s="119"/>
      <c r="M152" s="119"/>
      <c r="N152" s="119"/>
      <c r="O152" s="119"/>
      <c r="P152" s="119"/>
      <c r="Q152" s="119"/>
      <c r="R152" s="3"/>
      <c r="S152" s="3"/>
      <c r="T152" s="3"/>
      <c r="U152" s="3"/>
      <c r="V152" s="3"/>
      <c r="W152" s="3"/>
    </row>
    <row r="153" spans="2:23" x14ac:dyDescent="0.2">
      <c r="B153" s="122"/>
      <c r="C153" s="122"/>
      <c r="D153" s="122"/>
      <c r="E153" s="122"/>
      <c r="F153" s="122"/>
      <c r="G153" s="122"/>
      <c r="H153" s="122"/>
      <c r="I153" s="122"/>
      <c r="J153" s="122"/>
      <c r="K153" s="119"/>
      <c r="L153" s="119"/>
      <c r="M153" s="119"/>
      <c r="N153" s="119"/>
      <c r="O153" s="119"/>
      <c r="P153" s="119"/>
      <c r="Q153" s="119"/>
      <c r="R153" s="3"/>
      <c r="S153" s="3"/>
      <c r="T153" s="3"/>
      <c r="U153" s="3"/>
      <c r="V153" s="3"/>
      <c r="W153" s="3"/>
    </row>
    <row r="154" spans="2:23" x14ac:dyDescent="0.2">
      <c r="B154" s="122"/>
      <c r="C154" s="122"/>
      <c r="D154" s="122"/>
      <c r="E154" s="122"/>
      <c r="F154" s="122"/>
      <c r="G154" s="122"/>
      <c r="H154" s="122"/>
      <c r="I154" s="122"/>
      <c r="J154" s="122"/>
      <c r="K154" s="119"/>
      <c r="L154" s="119"/>
      <c r="M154" s="119"/>
      <c r="N154" s="119"/>
      <c r="O154" s="119"/>
      <c r="P154" s="119"/>
      <c r="Q154" s="119"/>
      <c r="R154" s="3"/>
      <c r="S154" s="3"/>
      <c r="T154" s="3"/>
      <c r="U154" s="3"/>
      <c r="V154" s="3"/>
      <c r="W154" s="3"/>
    </row>
    <row r="155" spans="2:23" x14ac:dyDescent="0.2">
      <c r="B155" s="122"/>
      <c r="C155" s="122"/>
      <c r="D155" s="122"/>
      <c r="E155" s="122"/>
      <c r="F155" s="122"/>
      <c r="G155" s="122"/>
      <c r="H155" s="122"/>
      <c r="I155" s="122"/>
      <c r="J155" s="122"/>
      <c r="K155" s="119"/>
      <c r="L155" s="119"/>
      <c r="M155" s="119"/>
      <c r="N155" s="119"/>
      <c r="O155" s="119"/>
      <c r="P155" s="119"/>
      <c r="Q155" s="119"/>
      <c r="R155" s="3"/>
      <c r="S155" s="3"/>
      <c r="T155" s="124"/>
      <c r="U155" s="3"/>
      <c r="V155" s="3"/>
      <c r="W155" s="3"/>
    </row>
    <row r="156" spans="2:23" x14ac:dyDescent="0.2">
      <c r="B156" s="122"/>
      <c r="C156" s="122"/>
      <c r="D156" s="122"/>
      <c r="E156" s="122"/>
      <c r="F156" s="122"/>
      <c r="G156" s="122"/>
      <c r="H156" s="122"/>
      <c r="I156" s="122"/>
      <c r="J156" s="122"/>
      <c r="K156" s="119"/>
      <c r="L156" s="119"/>
      <c r="M156" s="119"/>
      <c r="N156" s="119"/>
      <c r="O156" s="119"/>
      <c r="P156" s="119"/>
      <c r="Q156" s="119"/>
      <c r="R156" s="3"/>
      <c r="S156" s="3"/>
      <c r="T156" s="3"/>
      <c r="U156" s="3"/>
      <c r="V156" s="3"/>
      <c r="W156" s="3"/>
    </row>
    <row r="157" spans="2:23" x14ac:dyDescent="0.2">
      <c r="B157" s="119"/>
      <c r="C157" s="119"/>
      <c r="D157" s="119"/>
      <c r="E157" s="119"/>
      <c r="F157" s="119"/>
      <c r="G157" s="119"/>
      <c r="H157" s="119"/>
      <c r="I157" s="119"/>
      <c r="J157" s="119"/>
      <c r="K157" s="119"/>
      <c r="L157" s="119"/>
      <c r="M157" s="119"/>
      <c r="N157" s="119"/>
      <c r="O157" s="119"/>
      <c r="P157" s="119"/>
      <c r="Q157" s="119"/>
      <c r="R157" s="3"/>
      <c r="S157" s="3"/>
      <c r="T157" s="3"/>
      <c r="U157" s="3"/>
      <c r="V157" s="3"/>
      <c r="W157" s="3"/>
    </row>
    <row r="158" spans="2:23" x14ac:dyDescent="0.2">
      <c r="B158" s="119"/>
      <c r="C158" s="119"/>
      <c r="D158" s="119"/>
      <c r="E158" s="119"/>
      <c r="F158" s="119"/>
      <c r="G158" s="119"/>
      <c r="H158" s="119"/>
      <c r="I158" s="119"/>
      <c r="J158" s="119"/>
      <c r="K158" s="119"/>
      <c r="L158" s="119"/>
      <c r="M158" s="119"/>
      <c r="N158" s="119"/>
      <c r="O158" s="119"/>
      <c r="P158" s="119"/>
      <c r="Q158" s="119"/>
      <c r="R158" s="3"/>
      <c r="S158" s="3"/>
      <c r="T158" s="3"/>
      <c r="U158" s="3"/>
      <c r="V158" s="3"/>
      <c r="W158" s="3"/>
    </row>
    <row r="159" spans="2:23" x14ac:dyDescent="0.2">
      <c r="B159" s="119"/>
      <c r="C159" s="119"/>
      <c r="D159" s="119"/>
      <c r="E159" s="119"/>
      <c r="F159" s="119"/>
      <c r="G159" s="119"/>
      <c r="H159" s="119"/>
      <c r="I159" s="119"/>
      <c r="J159" s="119"/>
      <c r="K159" s="119"/>
      <c r="L159" s="119"/>
      <c r="M159" s="119"/>
      <c r="N159" s="119"/>
      <c r="O159" s="119"/>
      <c r="P159" s="119"/>
      <c r="Q159" s="119"/>
      <c r="R159" s="3"/>
      <c r="S159" s="3"/>
      <c r="T159" s="3"/>
      <c r="U159" s="3"/>
      <c r="V159" s="3"/>
      <c r="W159" s="3"/>
    </row>
    <row r="160" spans="2:23" x14ac:dyDescent="0.2">
      <c r="B160" s="119"/>
      <c r="C160" s="119"/>
      <c r="D160" s="119"/>
      <c r="E160" s="119"/>
      <c r="F160" s="119"/>
      <c r="G160" s="119"/>
      <c r="H160" s="119"/>
      <c r="I160" s="119"/>
      <c r="J160" s="119"/>
      <c r="K160" s="119"/>
      <c r="L160" s="119"/>
      <c r="M160" s="119"/>
      <c r="N160" s="119"/>
      <c r="O160" s="119"/>
      <c r="P160" s="119"/>
      <c r="Q160" s="119"/>
      <c r="R160" s="3"/>
      <c r="S160" s="3"/>
      <c r="T160" s="3"/>
      <c r="U160" s="3"/>
      <c r="V160" s="3"/>
      <c r="W160" s="3"/>
    </row>
    <row r="161" spans="2:23" x14ac:dyDescent="0.2">
      <c r="B161" s="119"/>
      <c r="C161" s="119"/>
      <c r="D161" s="119"/>
      <c r="E161" s="119"/>
      <c r="F161" s="119"/>
      <c r="G161" s="119"/>
      <c r="H161" s="119"/>
      <c r="I161" s="119"/>
      <c r="J161" s="119"/>
      <c r="K161" s="119"/>
      <c r="L161" s="119"/>
      <c r="M161" s="119"/>
      <c r="N161" s="119"/>
      <c r="O161" s="119"/>
      <c r="P161" s="119"/>
      <c r="Q161" s="119"/>
      <c r="R161" s="3"/>
      <c r="S161" s="3"/>
      <c r="T161" s="3"/>
      <c r="U161" s="3"/>
      <c r="V161" s="3"/>
      <c r="W161" s="3"/>
    </row>
    <row r="162" spans="2:23" x14ac:dyDescent="0.2">
      <c r="B162" s="119"/>
      <c r="C162" s="119"/>
      <c r="D162" s="119"/>
      <c r="E162" s="119"/>
      <c r="F162" s="119"/>
      <c r="G162" s="119"/>
      <c r="H162" s="119"/>
      <c r="I162" s="119"/>
      <c r="J162" s="119"/>
      <c r="K162" s="119"/>
      <c r="L162" s="119"/>
      <c r="M162" s="119"/>
      <c r="N162" s="119"/>
      <c r="O162" s="119"/>
      <c r="P162" s="119"/>
      <c r="Q162" s="119"/>
      <c r="R162" s="3"/>
      <c r="S162" s="3"/>
      <c r="T162" s="3"/>
      <c r="U162" s="3"/>
      <c r="V162" s="3"/>
      <c r="W162" s="3"/>
    </row>
    <row r="163" spans="2:23" x14ac:dyDescent="0.2">
      <c r="B163" s="122"/>
      <c r="C163" s="122"/>
      <c r="D163" s="122"/>
      <c r="E163" s="122"/>
      <c r="F163" s="122"/>
      <c r="G163" s="122"/>
      <c r="H163" s="122"/>
      <c r="I163" s="122"/>
      <c r="J163" s="119"/>
      <c r="K163" s="119"/>
      <c r="L163" s="119"/>
      <c r="M163" s="119"/>
      <c r="N163" s="119"/>
      <c r="O163" s="119"/>
      <c r="P163" s="119"/>
      <c r="Q163" s="119"/>
      <c r="R163" s="3"/>
      <c r="S163" s="3"/>
      <c r="T163" s="3"/>
      <c r="U163" s="3"/>
      <c r="V163" s="3"/>
      <c r="W163" s="3"/>
    </row>
    <row r="164" spans="2:23" x14ac:dyDescent="0.2">
      <c r="B164" s="122"/>
      <c r="C164" s="122"/>
      <c r="D164" s="122"/>
      <c r="E164" s="122"/>
      <c r="F164" s="122"/>
      <c r="G164" s="122"/>
      <c r="H164" s="122"/>
      <c r="I164" s="122"/>
      <c r="J164" s="119"/>
      <c r="K164" s="119"/>
      <c r="L164" s="119"/>
      <c r="M164" s="119"/>
      <c r="N164" s="119"/>
      <c r="O164" s="119"/>
      <c r="P164" s="119"/>
      <c r="Q164" s="119"/>
      <c r="R164" s="3"/>
      <c r="S164" s="3"/>
      <c r="T164" s="3"/>
      <c r="U164" s="3"/>
      <c r="V164" s="3"/>
      <c r="W164" s="3"/>
    </row>
    <row r="165" spans="2:23" x14ac:dyDescent="0.2">
      <c r="B165" s="122"/>
      <c r="C165" s="122"/>
      <c r="D165" s="122"/>
      <c r="E165" s="122"/>
      <c r="F165" s="122"/>
      <c r="G165" s="122"/>
      <c r="H165" s="122"/>
      <c r="I165" s="122"/>
      <c r="J165" s="119"/>
      <c r="K165" s="119"/>
      <c r="L165" s="119"/>
      <c r="M165" s="119"/>
      <c r="N165" s="119"/>
      <c r="O165" s="119"/>
      <c r="P165" s="119"/>
      <c r="Q165" s="119"/>
      <c r="R165" s="3"/>
      <c r="S165" s="3"/>
      <c r="T165" s="3"/>
      <c r="U165" s="3"/>
      <c r="V165" s="3"/>
      <c r="W165" s="3"/>
    </row>
    <row r="166" spans="2:23" x14ac:dyDescent="0.2">
      <c r="B166" s="122"/>
      <c r="C166" s="122"/>
      <c r="D166" s="122"/>
      <c r="E166" s="122"/>
      <c r="F166" s="122"/>
      <c r="G166" s="122"/>
      <c r="H166" s="122"/>
      <c r="I166" s="122"/>
      <c r="J166" s="119"/>
      <c r="K166" s="119"/>
      <c r="L166" s="119"/>
      <c r="M166" s="119"/>
      <c r="N166" s="119"/>
      <c r="O166" s="119"/>
      <c r="P166" s="119"/>
      <c r="Q166" s="119"/>
      <c r="R166" s="3"/>
      <c r="S166" s="3"/>
      <c r="T166" s="3"/>
      <c r="U166" s="3"/>
      <c r="V166" s="3"/>
      <c r="W166" s="3"/>
    </row>
    <row r="167" spans="2:23" x14ac:dyDescent="0.2">
      <c r="B167" s="122"/>
      <c r="C167" s="122"/>
      <c r="D167" s="122"/>
      <c r="E167" s="122"/>
      <c r="F167" s="122"/>
      <c r="G167" s="122"/>
      <c r="H167" s="122"/>
      <c r="I167" s="122"/>
      <c r="J167" s="119"/>
      <c r="K167" s="119"/>
      <c r="L167" s="119"/>
      <c r="M167" s="119"/>
      <c r="N167" s="119"/>
      <c r="O167" s="119"/>
      <c r="P167" s="119"/>
      <c r="Q167" s="119"/>
      <c r="R167" s="3"/>
      <c r="S167" s="3"/>
      <c r="T167" s="3"/>
      <c r="U167" s="3"/>
      <c r="V167" s="3"/>
      <c r="W167" s="3"/>
    </row>
    <row r="168" spans="2:23" x14ac:dyDescent="0.2">
      <c r="B168" s="122"/>
      <c r="C168" s="122"/>
      <c r="D168" s="122"/>
      <c r="E168" s="122"/>
      <c r="F168" s="122"/>
      <c r="G168" s="122"/>
      <c r="H168" s="122"/>
      <c r="I168" s="122"/>
      <c r="J168" s="119"/>
      <c r="K168" s="119"/>
      <c r="L168" s="119"/>
      <c r="M168" s="119"/>
      <c r="N168" s="119"/>
      <c r="O168" s="119"/>
      <c r="P168" s="119"/>
      <c r="Q168" s="119"/>
      <c r="R168" s="3"/>
      <c r="S168" s="3"/>
      <c r="T168" s="3"/>
      <c r="U168" s="3"/>
      <c r="V168" s="3"/>
      <c r="W168" s="3"/>
    </row>
    <row r="169" spans="2:23" x14ac:dyDescent="0.2">
      <c r="B169" s="122"/>
      <c r="C169" s="122"/>
      <c r="D169" s="122"/>
      <c r="E169" s="122"/>
      <c r="F169" s="122"/>
      <c r="G169" s="122"/>
      <c r="H169" s="122"/>
      <c r="I169" s="122"/>
      <c r="J169" s="119"/>
      <c r="K169" s="119"/>
      <c r="L169" s="119"/>
      <c r="M169" s="119"/>
      <c r="N169" s="119"/>
      <c r="O169" s="119"/>
      <c r="P169" s="119"/>
      <c r="Q169" s="119"/>
      <c r="R169" s="3"/>
      <c r="S169" s="3"/>
      <c r="T169" s="3"/>
      <c r="U169" s="3"/>
      <c r="V169" s="3"/>
      <c r="W169" s="3"/>
    </row>
    <row r="170" spans="2:23" x14ac:dyDescent="0.2">
      <c r="B170" s="125" t="s">
        <v>69</v>
      </c>
      <c r="C170" s="122"/>
      <c r="D170" s="122"/>
      <c r="E170" s="122"/>
      <c r="F170" s="122"/>
      <c r="G170" s="122"/>
      <c r="H170" s="122"/>
      <c r="I170" s="122"/>
      <c r="J170" s="119"/>
      <c r="K170" s="119"/>
      <c r="L170" s="119"/>
      <c r="M170" s="119"/>
      <c r="N170" s="119"/>
      <c r="O170" s="119"/>
      <c r="P170" s="119"/>
      <c r="Q170" s="119"/>
      <c r="R170" s="3"/>
      <c r="S170" s="3"/>
      <c r="T170" s="3"/>
      <c r="U170" s="3"/>
      <c r="V170" s="3"/>
      <c r="W170" s="3"/>
    </row>
    <row r="171" spans="2:23" x14ac:dyDescent="0.2">
      <c r="B171" s="125" t="s">
        <v>4</v>
      </c>
      <c r="C171" s="122">
        <f>$C$6</f>
        <v>0</v>
      </c>
      <c r="D171" s="122"/>
      <c r="E171" s="122"/>
      <c r="F171" s="122"/>
      <c r="G171" s="122"/>
      <c r="H171" s="122"/>
      <c r="I171" s="122"/>
      <c r="J171" s="119"/>
      <c r="K171" s="119"/>
      <c r="L171" s="119"/>
      <c r="M171" s="119"/>
      <c r="N171" s="119"/>
      <c r="O171" s="119"/>
      <c r="P171" s="119"/>
      <c r="Q171" s="119"/>
      <c r="R171" s="3"/>
      <c r="S171" s="3"/>
      <c r="T171" s="3"/>
      <c r="U171" s="3"/>
      <c r="V171" s="3"/>
      <c r="W171" s="3"/>
    </row>
    <row r="172" spans="2:23" x14ac:dyDescent="0.2">
      <c r="B172" s="126" t="s">
        <v>70</v>
      </c>
      <c r="C172" s="126" t="s">
        <v>71</v>
      </c>
      <c r="D172" s="127"/>
      <c r="E172" s="127"/>
      <c r="F172" s="128">
        <f>B181</f>
        <v>0</v>
      </c>
      <c r="G172" s="127"/>
      <c r="H172" s="122"/>
      <c r="I172" s="122"/>
      <c r="J172" s="119"/>
      <c r="K172" s="119"/>
      <c r="L172" s="119"/>
      <c r="M172" s="119"/>
      <c r="N172" s="119"/>
      <c r="O172" s="119"/>
      <c r="P172" s="119"/>
      <c r="Q172" s="119"/>
      <c r="R172" s="3"/>
      <c r="S172" s="3"/>
      <c r="T172" s="3"/>
      <c r="U172" s="3"/>
      <c r="V172" s="3"/>
      <c r="W172" s="3"/>
    </row>
    <row r="173" spans="2:23" x14ac:dyDescent="0.2">
      <c r="B173" s="126">
        <f>MIN(C151:C152,F151:F152)</f>
        <v>3.5</v>
      </c>
      <c r="C173" s="129">
        <f>IF(B173&gt;0,(B173-(0.05*B173)),(B173+(0.05*B173)))</f>
        <v>3.3250000000000002</v>
      </c>
      <c r="D173" s="127"/>
      <c r="E173" s="127"/>
      <c r="F173" s="126">
        <f>MIN(C183:C184,D183:D184)</f>
        <v>3</v>
      </c>
      <c r="G173" s="129">
        <f>IF(F173&gt;0,(F173-(0.05*F173)),(F173+(0.05*F173)))</f>
        <v>2.85</v>
      </c>
      <c r="H173" s="122"/>
      <c r="I173" s="122"/>
      <c r="J173" s="119"/>
      <c r="K173" s="119"/>
      <c r="L173" s="119"/>
      <c r="M173" s="119"/>
      <c r="N173" s="119"/>
      <c r="O173" s="119"/>
      <c r="P173" s="119"/>
      <c r="Q173" s="119"/>
      <c r="R173" s="3"/>
      <c r="S173" s="3"/>
      <c r="T173" s="3"/>
      <c r="U173" s="3"/>
      <c r="V173" s="3"/>
      <c r="W173" s="3"/>
    </row>
    <row r="174" spans="2:23" x14ac:dyDescent="0.2">
      <c r="B174" s="126">
        <f>MAX(C151:C152,F151:F152)</f>
        <v>5.5</v>
      </c>
      <c r="C174" s="129">
        <f>B174+(B174*0.05)</f>
        <v>5.7750000000000004</v>
      </c>
      <c r="D174" s="127"/>
      <c r="E174" s="127"/>
      <c r="F174" s="126">
        <f>MAX(C183:D184)</f>
        <v>6</v>
      </c>
      <c r="G174" s="129">
        <f>F174+(F174*0.05)</f>
        <v>6.3</v>
      </c>
      <c r="H174" s="122"/>
      <c r="I174" s="122"/>
      <c r="J174" s="119"/>
      <c r="K174" s="119"/>
      <c r="L174" s="119"/>
      <c r="M174" s="119"/>
      <c r="N174" s="119"/>
      <c r="O174" s="119"/>
      <c r="P174" s="119"/>
      <c r="Q174" s="119"/>
      <c r="R174" s="3"/>
      <c r="S174" s="3"/>
      <c r="T174" s="3"/>
      <c r="U174" s="3"/>
      <c r="V174" s="3"/>
      <c r="W174" s="3"/>
    </row>
    <row r="175" spans="2:23" x14ac:dyDescent="0.2">
      <c r="B175" s="122"/>
      <c r="C175" s="122"/>
      <c r="D175" s="122"/>
      <c r="E175" s="122"/>
      <c r="F175" s="122"/>
      <c r="G175" s="122"/>
      <c r="H175" s="122"/>
      <c r="I175" s="122"/>
      <c r="J175" s="119"/>
      <c r="K175" s="119"/>
      <c r="L175" s="119"/>
      <c r="M175" s="119"/>
      <c r="N175" s="119"/>
      <c r="O175" s="119"/>
      <c r="P175" s="119"/>
      <c r="Q175" s="119"/>
      <c r="R175" s="3"/>
      <c r="S175" s="3"/>
      <c r="T175" s="3"/>
      <c r="U175" s="3"/>
      <c r="V175" s="3"/>
      <c r="W175" s="3"/>
    </row>
    <row r="176" spans="2:23" x14ac:dyDescent="0.2">
      <c r="B176" s="122"/>
      <c r="C176" s="122"/>
      <c r="D176" s="122"/>
      <c r="E176" s="122"/>
      <c r="F176" s="122"/>
      <c r="G176" s="122"/>
      <c r="H176" s="122"/>
      <c r="I176" s="122"/>
      <c r="J176" s="119"/>
      <c r="K176" s="119"/>
      <c r="L176" s="119"/>
      <c r="M176" s="119"/>
      <c r="N176" s="119"/>
      <c r="O176" s="119"/>
      <c r="P176" s="119"/>
      <c r="Q176" s="119"/>
      <c r="R176" s="3"/>
      <c r="S176" s="3"/>
      <c r="T176" s="3"/>
      <c r="U176" s="3"/>
      <c r="V176" s="3"/>
      <c r="W176" s="3"/>
    </row>
    <row r="177" spans="2:28" x14ac:dyDescent="0.2">
      <c r="B177" s="122"/>
      <c r="C177" s="122"/>
      <c r="D177" s="122"/>
      <c r="E177" s="122"/>
      <c r="F177" s="122"/>
      <c r="G177" s="122"/>
      <c r="H177" s="122"/>
      <c r="I177" s="122"/>
      <c r="J177" s="119"/>
      <c r="K177" s="119"/>
      <c r="L177" s="119"/>
      <c r="M177" s="119"/>
      <c r="N177" s="119"/>
      <c r="O177" s="119"/>
      <c r="P177" s="119"/>
      <c r="Q177" s="119"/>
      <c r="R177" s="3"/>
      <c r="S177" s="3"/>
      <c r="T177" s="3"/>
      <c r="U177" s="3"/>
      <c r="V177" s="3"/>
      <c r="W177" s="3"/>
    </row>
    <row r="178" spans="2:28" x14ac:dyDescent="0.2">
      <c r="B178" s="122"/>
      <c r="C178" s="122"/>
      <c r="D178" s="122"/>
      <c r="E178" s="122"/>
      <c r="F178" s="122"/>
      <c r="G178" s="122"/>
      <c r="H178" s="122"/>
      <c r="I178" s="122"/>
      <c r="J178" s="119"/>
      <c r="K178" s="119"/>
      <c r="L178" s="119"/>
      <c r="M178" s="119"/>
      <c r="N178" s="119"/>
      <c r="O178" s="119"/>
      <c r="P178" s="119"/>
      <c r="Q178" s="119"/>
      <c r="R178" s="3"/>
      <c r="S178" s="3"/>
      <c r="T178" s="3"/>
      <c r="U178" s="3"/>
      <c r="V178" s="3"/>
      <c r="W178" s="3"/>
    </row>
    <row r="179" spans="2:28" x14ac:dyDescent="0.2">
      <c r="B179" s="125" t="s">
        <v>72</v>
      </c>
      <c r="C179" s="122"/>
      <c r="D179" s="122"/>
      <c r="E179" s="122"/>
      <c r="F179" s="122"/>
      <c r="G179" s="122"/>
      <c r="H179" s="122"/>
      <c r="I179" s="122"/>
      <c r="J179" s="119"/>
      <c r="K179" s="119"/>
      <c r="L179" s="119"/>
      <c r="M179" s="119"/>
      <c r="N179" s="119"/>
      <c r="O179" s="119"/>
      <c r="P179" s="119"/>
      <c r="Q179" s="119"/>
      <c r="R179" s="3"/>
      <c r="S179" s="3"/>
      <c r="T179" s="3"/>
      <c r="U179" s="3"/>
      <c r="V179" s="3"/>
      <c r="W179" s="3"/>
    </row>
    <row r="180" spans="2:28" x14ac:dyDescent="0.2">
      <c r="B180" s="125" t="s">
        <v>4</v>
      </c>
      <c r="C180" s="122">
        <f>$C$6</f>
        <v>0</v>
      </c>
      <c r="D180" s="122"/>
      <c r="E180" s="122"/>
      <c r="F180" s="122"/>
      <c r="G180" s="122"/>
      <c r="H180" s="122"/>
      <c r="I180" s="122"/>
      <c r="J180" s="119"/>
      <c r="K180" s="119"/>
      <c r="L180" s="119"/>
      <c r="M180" s="119"/>
      <c r="N180" s="119"/>
      <c r="O180" s="119"/>
      <c r="P180" s="119"/>
      <c r="Q180" s="119"/>
      <c r="R180" s="3"/>
      <c r="S180" s="3"/>
      <c r="T180" s="3"/>
      <c r="U180" s="3"/>
      <c r="V180" s="3"/>
      <c r="W180" s="3"/>
    </row>
    <row r="181" spans="2:28" x14ac:dyDescent="0.2">
      <c r="B181" s="122"/>
      <c r="C181" s="122" t="s">
        <v>34</v>
      </c>
      <c r="D181" s="122"/>
      <c r="E181" s="122"/>
      <c r="F181" s="122"/>
      <c r="G181" s="122"/>
      <c r="H181" s="122"/>
      <c r="I181" s="122"/>
      <c r="J181" s="119"/>
      <c r="K181" s="119"/>
      <c r="L181" s="119"/>
      <c r="M181" s="119"/>
      <c r="N181" s="119"/>
      <c r="O181" s="119"/>
      <c r="P181" s="119"/>
      <c r="Q181" s="119"/>
      <c r="R181" s="3"/>
      <c r="S181" s="3"/>
      <c r="T181" s="3"/>
      <c r="U181" s="3"/>
      <c r="V181" s="3"/>
      <c r="W181" s="3"/>
    </row>
    <row r="182" spans="2:28" x14ac:dyDescent="0.2">
      <c r="B182" s="123" t="str">
        <f>$C$11</f>
        <v>Fertilizer</v>
      </c>
      <c r="C182" s="122" t="str">
        <f>C12&amp;" = "&amp; D12</f>
        <v>Water = 5</v>
      </c>
      <c r="D182" s="122" t="str">
        <f>C12 &amp; " = " &amp;E12</f>
        <v>Water = 10</v>
      </c>
      <c r="E182" s="122"/>
      <c r="F182" s="122"/>
      <c r="G182" s="122"/>
      <c r="H182" s="122"/>
      <c r="I182" s="122"/>
      <c r="J182" s="119"/>
      <c r="K182" s="119"/>
      <c r="L182" s="119"/>
      <c r="M182" s="119"/>
      <c r="N182" s="119"/>
      <c r="O182" s="119"/>
      <c r="P182" s="119"/>
      <c r="Q182" s="119"/>
      <c r="R182" s="3"/>
      <c r="S182" s="3"/>
      <c r="T182" s="3"/>
      <c r="U182" s="3"/>
      <c r="V182" s="3"/>
      <c r="W182" s="3"/>
    </row>
    <row r="183" spans="2:28" x14ac:dyDescent="0.2">
      <c r="B183" s="122">
        <f>$D$11</f>
        <v>0</v>
      </c>
      <c r="C183" s="122">
        <f>((IF(AND($D$25=-1,$E$25=-1),$G$25))+(IF(AND($D$26=-1,$E$26=-1),$G$26))+(IF(AND($D$27=-1,$E$27=-1),$G$27))+(IF(AND($D$28=-1,$E$28=-1),$G$28)))</f>
        <v>3</v>
      </c>
      <c r="D183" s="122">
        <f>((IF(AND($D$25=-1,$E$25=1),$G$25))+(IF(AND($D$26=-1,$E$26=1),$G$26))+(IF(AND($D$27=-1,$E$27=1),$G$27))+(IF(AND($D$28=-1,$E$28=1),$G$28)))</f>
        <v>5</v>
      </c>
      <c r="E183" s="122"/>
      <c r="F183" s="122"/>
      <c r="G183" s="122"/>
      <c r="H183" s="122"/>
      <c r="I183" s="122"/>
      <c r="J183" s="119"/>
      <c r="K183" s="119"/>
      <c r="L183" s="119"/>
      <c r="M183" s="119"/>
      <c r="N183" s="119"/>
      <c r="O183" s="119"/>
      <c r="P183" s="119"/>
      <c r="Q183" s="119"/>
      <c r="R183" s="3"/>
      <c r="S183" s="3"/>
      <c r="T183" s="3"/>
      <c r="U183" s="3"/>
      <c r="V183" s="3"/>
      <c r="W183" s="3"/>
    </row>
    <row r="184" spans="2:28" x14ac:dyDescent="0.2">
      <c r="B184" s="122">
        <f>$E$11</f>
        <v>5</v>
      </c>
      <c r="C184" s="122">
        <f>((IF(AND($D$25=1,$E$25=-1),$G$25))+(IF(AND($D$26=1,$E$26=-1),$G$26))+(IF(AND($D$27=1,$E$27=-1),$G$27))+(IF(AND($D$28=1,$E$28=-1),$G$28)))</f>
        <v>4</v>
      </c>
      <c r="D184" s="122">
        <f>((IF(AND($D$25=1,$E$25=1),$G$25))+(IF(AND($D$26=1,$E$26=1),$G$26))+(IF(AND($D$27=1,$E$27=1),$G$27))+(IF(AND($D$28=1,$E$28=1),$G$28)))</f>
        <v>6</v>
      </c>
      <c r="E184" s="122"/>
      <c r="F184" s="122"/>
      <c r="G184" s="122"/>
      <c r="H184" s="122"/>
      <c r="I184" s="122"/>
      <c r="J184" s="119"/>
      <c r="K184" s="119"/>
      <c r="L184" s="119"/>
      <c r="M184" s="119"/>
      <c r="N184" s="119"/>
      <c r="O184" s="119"/>
      <c r="P184" s="119"/>
      <c r="Q184" s="119"/>
      <c r="R184" s="3"/>
      <c r="S184" s="3"/>
      <c r="T184" s="3"/>
      <c r="U184" s="3"/>
      <c r="V184" s="3"/>
      <c r="W184" s="3"/>
    </row>
    <row r="185" spans="2:28" x14ac:dyDescent="0.2">
      <c r="B185" s="122"/>
      <c r="C185" s="122"/>
      <c r="D185" s="122"/>
      <c r="E185" s="122"/>
      <c r="F185" s="122"/>
      <c r="G185" s="122"/>
      <c r="H185" s="122"/>
      <c r="I185" s="122"/>
      <c r="J185" s="119"/>
      <c r="K185" s="119"/>
      <c r="L185" s="119"/>
      <c r="M185" s="119"/>
      <c r="N185" s="119"/>
      <c r="O185" s="119"/>
      <c r="P185" s="119"/>
      <c r="Q185" s="119"/>
      <c r="R185" s="3"/>
      <c r="S185" s="3"/>
      <c r="T185" s="3"/>
      <c r="U185" s="3"/>
      <c r="V185" s="3"/>
      <c r="W185" s="3"/>
    </row>
    <row r="186" spans="2:28" x14ac:dyDescent="0.2">
      <c r="B186" s="125"/>
      <c r="C186" s="122"/>
      <c r="D186" s="122"/>
      <c r="E186" s="122"/>
      <c r="F186" s="122"/>
      <c r="G186" s="122"/>
      <c r="H186" s="122"/>
      <c r="I186" s="122"/>
      <c r="J186" s="119"/>
      <c r="K186" s="119"/>
      <c r="L186" s="119"/>
      <c r="M186" s="119"/>
      <c r="N186" s="119"/>
      <c r="O186" s="119"/>
      <c r="P186" s="119"/>
      <c r="Q186" s="119"/>
      <c r="R186" s="3"/>
      <c r="S186" s="3"/>
      <c r="T186" s="3"/>
      <c r="U186" s="3"/>
      <c r="V186" s="3"/>
      <c r="W186" s="3"/>
    </row>
    <row r="187" spans="2:28" x14ac:dyDescent="0.2">
      <c r="B187" s="125"/>
      <c r="C187" s="122"/>
      <c r="D187" s="122"/>
      <c r="E187" s="122"/>
      <c r="F187" s="122"/>
      <c r="G187" s="122"/>
      <c r="H187" s="122"/>
      <c r="I187" s="122"/>
      <c r="J187" s="119"/>
      <c r="K187" s="119"/>
      <c r="L187" s="119"/>
      <c r="M187" s="119"/>
      <c r="N187" s="119"/>
      <c r="O187" s="119"/>
      <c r="P187" s="119"/>
      <c r="Q187" s="119"/>
      <c r="R187" s="3"/>
      <c r="S187" s="3"/>
      <c r="T187" s="3"/>
      <c r="U187" s="3"/>
      <c r="V187" s="124"/>
      <c r="W187" s="3"/>
      <c r="AB187" s="130"/>
    </row>
    <row r="188" spans="2:28" x14ac:dyDescent="0.2">
      <c r="B188" s="125"/>
      <c r="C188" s="122"/>
      <c r="D188" s="122"/>
      <c r="E188" s="122"/>
      <c r="F188" s="122"/>
      <c r="G188" s="122"/>
      <c r="H188" s="122"/>
      <c r="I188" s="122"/>
      <c r="J188" s="119"/>
      <c r="K188" s="119"/>
      <c r="L188" s="119"/>
      <c r="M188" s="119"/>
      <c r="N188" s="119"/>
      <c r="O188" s="119"/>
      <c r="P188" s="119"/>
      <c r="Q188" s="119"/>
      <c r="R188" s="3"/>
      <c r="S188" s="3"/>
      <c r="T188" s="3"/>
      <c r="U188" s="3"/>
      <c r="V188" s="3"/>
      <c r="W188" s="3"/>
    </row>
    <row r="189" spans="2:28" x14ac:dyDescent="0.2">
      <c r="B189" s="122"/>
      <c r="C189" s="122"/>
      <c r="D189" s="122"/>
      <c r="E189" s="122"/>
      <c r="F189" s="122"/>
      <c r="G189" s="122"/>
      <c r="H189" s="122"/>
      <c r="I189" s="122"/>
      <c r="J189" s="119"/>
      <c r="K189" s="119"/>
      <c r="L189" s="119"/>
      <c r="M189" s="119"/>
      <c r="N189" s="119"/>
      <c r="O189" s="119"/>
      <c r="P189" s="121"/>
      <c r="Q189" s="119"/>
      <c r="R189" s="3"/>
      <c r="S189" s="3"/>
      <c r="T189" s="3"/>
      <c r="U189" s="3"/>
      <c r="V189" s="3"/>
      <c r="W189" s="3"/>
    </row>
    <row r="190" spans="2:28" x14ac:dyDescent="0.2">
      <c r="B190" s="123"/>
      <c r="C190" s="122"/>
      <c r="D190" s="122"/>
      <c r="E190" s="122"/>
      <c r="F190" s="122"/>
      <c r="G190" s="122"/>
      <c r="H190" s="122"/>
      <c r="I190" s="123"/>
      <c r="J190" s="119"/>
      <c r="K190" s="119"/>
      <c r="L190" s="119"/>
      <c r="M190" s="119"/>
      <c r="N190" s="119"/>
      <c r="O190" s="119"/>
      <c r="P190" s="119"/>
      <c r="Q190" s="119"/>
      <c r="R190" s="3"/>
      <c r="S190" s="3"/>
      <c r="T190" s="3"/>
      <c r="U190" s="3"/>
      <c r="V190" s="3"/>
      <c r="W190" s="3"/>
    </row>
    <row r="191" spans="2:28" x14ac:dyDescent="0.2">
      <c r="B191" s="122"/>
      <c r="C191" s="122"/>
      <c r="D191" s="122"/>
      <c r="E191" s="122"/>
      <c r="F191" s="122"/>
      <c r="G191" s="122"/>
      <c r="H191" s="122"/>
      <c r="I191" s="122"/>
      <c r="J191" s="119"/>
      <c r="K191" s="119"/>
      <c r="L191" s="119"/>
      <c r="M191" s="119"/>
      <c r="N191" s="119"/>
      <c r="O191" s="119"/>
      <c r="P191" s="119"/>
      <c r="Q191" s="119"/>
      <c r="R191" s="3"/>
      <c r="S191" s="3"/>
      <c r="T191" s="3"/>
      <c r="U191" s="3"/>
      <c r="V191" s="3"/>
      <c r="W191" s="3"/>
    </row>
    <row r="192" spans="2:28" x14ac:dyDescent="0.2">
      <c r="B192" s="122"/>
      <c r="C192" s="122"/>
      <c r="D192" s="122"/>
      <c r="E192" s="122"/>
      <c r="F192" s="122"/>
      <c r="G192" s="122"/>
      <c r="H192" s="122"/>
      <c r="I192" s="122"/>
      <c r="J192" s="119"/>
      <c r="K192" s="119"/>
      <c r="L192" s="119"/>
      <c r="M192" s="119"/>
      <c r="N192" s="119"/>
      <c r="O192" s="121"/>
      <c r="P192" s="119"/>
      <c r="Q192" s="119"/>
      <c r="R192" s="3"/>
      <c r="S192" s="3"/>
      <c r="T192" s="3"/>
      <c r="U192" s="3"/>
      <c r="V192" s="3"/>
      <c r="W192" s="3"/>
    </row>
    <row r="193" spans="2:23" x14ac:dyDescent="0.2">
      <c r="B193" s="122"/>
      <c r="C193" s="122"/>
      <c r="D193" s="122"/>
      <c r="E193" s="122"/>
      <c r="F193" s="122"/>
      <c r="G193" s="122"/>
      <c r="H193" s="122"/>
      <c r="I193" s="122"/>
      <c r="J193" s="119"/>
      <c r="K193" s="119"/>
      <c r="L193" s="119"/>
      <c r="M193" s="119"/>
      <c r="N193" s="119"/>
      <c r="O193" s="119"/>
      <c r="P193" s="119"/>
      <c r="Q193" s="119"/>
      <c r="R193" s="3"/>
      <c r="S193" s="3"/>
      <c r="T193" s="3"/>
      <c r="U193" s="3"/>
      <c r="V193" s="3"/>
      <c r="W193" s="3"/>
    </row>
    <row r="194" spans="2:23" x14ac:dyDescent="0.2">
      <c r="B194" s="122"/>
      <c r="C194" s="122"/>
      <c r="D194" s="122"/>
      <c r="E194" s="122"/>
      <c r="F194" s="122"/>
      <c r="G194" s="122"/>
      <c r="H194" s="122"/>
      <c r="I194" s="122"/>
      <c r="J194" s="119"/>
      <c r="K194" s="119"/>
      <c r="L194" s="119"/>
      <c r="M194" s="119"/>
      <c r="N194" s="119"/>
      <c r="O194" s="119"/>
      <c r="P194" s="119"/>
      <c r="Q194" s="119"/>
      <c r="R194" s="3"/>
      <c r="S194" s="3"/>
      <c r="T194" s="3"/>
      <c r="U194" s="3"/>
      <c r="V194" s="3"/>
      <c r="W194" s="3"/>
    </row>
    <row r="195" spans="2:23" x14ac:dyDescent="0.2">
      <c r="B195" s="122"/>
      <c r="C195" s="122"/>
      <c r="D195" s="122"/>
      <c r="E195" s="122"/>
      <c r="F195" s="122"/>
      <c r="G195" s="122"/>
      <c r="H195" s="122"/>
      <c r="I195" s="122"/>
      <c r="J195" s="119"/>
      <c r="K195" s="119"/>
      <c r="L195" s="119"/>
      <c r="M195" s="119"/>
      <c r="N195" s="119"/>
      <c r="O195" s="119"/>
      <c r="P195" s="119"/>
      <c r="Q195" s="119"/>
      <c r="R195" s="3"/>
      <c r="S195" s="3"/>
      <c r="T195" s="3"/>
      <c r="U195" s="3"/>
      <c r="V195" s="3"/>
      <c r="W195" s="3"/>
    </row>
    <row r="196" spans="2:23" x14ac:dyDescent="0.2">
      <c r="B196" s="122"/>
      <c r="C196" s="122"/>
      <c r="D196" s="122"/>
      <c r="E196" s="122"/>
      <c r="F196" s="122"/>
      <c r="G196" s="122"/>
      <c r="H196" s="122"/>
      <c r="I196" s="122"/>
      <c r="J196" s="119"/>
      <c r="K196" s="119"/>
      <c r="L196" s="119"/>
      <c r="M196" s="119"/>
      <c r="N196" s="119"/>
      <c r="O196" s="119"/>
      <c r="P196" s="119"/>
      <c r="Q196" s="119"/>
      <c r="R196" s="3"/>
      <c r="S196" s="3"/>
      <c r="T196" s="3"/>
      <c r="U196" s="3"/>
      <c r="V196" s="3"/>
      <c r="W196" s="3"/>
    </row>
    <row r="197" spans="2:23" x14ac:dyDescent="0.2">
      <c r="B197" s="122"/>
      <c r="C197" s="122"/>
      <c r="D197" s="122"/>
      <c r="E197" s="122"/>
      <c r="F197" s="122"/>
      <c r="G197" s="122"/>
      <c r="H197" s="122"/>
      <c r="I197" s="122"/>
      <c r="J197" s="119"/>
      <c r="K197" s="119"/>
      <c r="L197" s="119"/>
      <c r="M197" s="119"/>
      <c r="N197" s="119"/>
      <c r="O197" s="119"/>
      <c r="P197" s="119"/>
      <c r="Q197" s="119"/>
      <c r="R197" s="3"/>
      <c r="S197" s="3"/>
      <c r="T197" s="3"/>
      <c r="U197" s="3"/>
      <c r="V197" s="3"/>
      <c r="W197" s="3"/>
    </row>
    <row r="198" spans="2:23" x14ac:dyDescent="0.2">
      <c r="B198" s="119"/>
      <c r="C198" s="119"/>
      <c r="D198" s="119"/>
      <c r="E198" s="119"/>
      <c r="F198" s="119"/>
      <c r="G198" s="119"/>
      <c r="H198" s="119"/>
      <c r="I198" s="119"/>
      <c r="J198" s="119"/>
      <c r="K198" s="119"/>
      <c r="L198" s="119"/>
      <c r="M198" s="119"/>
      <c r="N198" s="119"/>
      <c r="O198" s="119"/>
      <c r="P198" s="119"/>
      <c r="Q198" s="119"/>
      <c r="R198" s="3"/>
      <c r="S198" s="3"/>
      <c r="T198" s="3"/>
      <c r="U198" s="3"/>
      <c r="V198" s="3"/>
      <c r="W198" s="3"/>
    </row>
    <row r="199" spans="2:23" x14ac:dyDescent="0.2">
      <c r="B199" s="119"/>
      <c r="C199" s="119"/>
      <c r="D199" s="119"/>
      <c r="E199" s="119"/>
      <c r="F199" s="119"/>
      <c r="G199" s="119"/>
      <c r="H199" s="119"/>
      <c r="I199" s="119"/>
      <c r="J199" s="119"/>
      <c r="K199" s="119"/>
      <c r="L199" s="119"/>
      <c r="M199" s="119"/>
      <c r="N199" s="119"/>
      <c r="O199" s="119"/>
      <c r="P199" s="119"/>
      <c r="Q199" s="119"/>
      <c r="R199" s="3"/>
      <c r="S199" s="3"/>
      <c r="T199" s="3"/>
      <c r="U199" s="3"/>
      <c r="V199" s="3"/>
      <c r="W199" s="3"/>
    </row>
    <row r="200" spans="2:23" x14ac:dyDescent="0.2">
      <c r="B200" s="119"/>
      <c r="C200" s="119"/>
      <c r="D200" s="119"/>
      <c r="E200" s="119"/>
      <c r="F200" s="119"/>
      <c r="G200" s="119"/>
      <c r="H200" s="119"/>
      <c r="I200" s="119"/>
      <c r="J200" s="119"/>
      <c r="K200" s="119"/>
      <c r="L200" s="119"/>
      <c r="M200" s="119"/>
      <c r="N200" s="119"/>
      <c r="O200" s="119"/>
      <c r="P200" s="119"/>
      <c r="Q200" s="119"/>
      <c r="R200" s="3"/>
      <c r="S200" s="3"/>
      <c r="T200" s="3"/>
      <c r="U200" s="3"/>
      <c r="V200" s="3"/>
      <c r="W200" s="3"/>
    </row>
    <row r="201" spans="2:23" x14ac:dyDescent="0.2">
      <c r="B201" s="119"/>
      <c r="C201" s="119"/>
      <c r="D201" s="119"/>
      <c r="E201" s="119"/>
      <c r="F201" s="119"/>
      <c r="G201" s="119"/>
      <c r="H201" s="119"/>
      <c r="I201" s="119"/>
      <c r="J201" s="119"/>
      <c r="K201" s="119"/>
      <c r="L201" s="119"/>
      <c r="M201" s="119"/>
      <c r="N201" s="119"/>
      <c r="O201" s="119"/>
      <c r="P201" s="119"/>
      <c r="Q201" s="119"/>
      <c r="R201" s="3"/>
      <c r="S201" s="3"/>
      <c r="T201" s="3"/>
      <c r="U201" s="3"/>
      <c r="V201" s="3"/>
      <c r="W201" s="3"/>
    </row>
    <row r="202" spans="2:23" x14ac:dyDescent="0.2">
      <c r="B202" s="119"/>
      <c r="C202" s="119"/>
      <c r="D202" s="119"/>
      <c r="E202" s="119"/>
      <c r="F202" s="119"/>
      <c r="G202" s="119"/>
      <c r="H202" s="119"/>
      <c r="I202" s="119"/>
      <c r="J202" s="119"/>
      <c r="K202" s="119"/>
      <c r="L202" s="119"/>
      <c r="M202" s="119"/>
      <c r="N202" s="119"/>
      <c r="O202" s="119"/>
      <c r="P202" s="119"/>
      <c r="Q202" s="119"/>
      <c r="R202" s="3"/>
      <c r="S202" s="3"/>
      <c r="T202" s="3"/>
      <c r="U202" s="3"/>
      <c r="V202" s="3"/>
      <c r="W202" s="3"/>
    </row>
    <row r="203" spans="2:23" x14ac:dyDescent="0.2">
      <c r="B203" s="119"/>
      <c r="C203" s="119"/>
      <c r="D203" s="119"/>
      <c r="E203" s="119"/>
      <c r="F203" s="119"/>
      <c r="G203" s="119"/>
      <c r="H203" s="119"/>
      <c r="I203" s="119"/>
      <c r="J203" s="119"/>
      <c r="K203" s="119"/>
      <c r="L203" s="119"/>
      <c r="M203" s="119"/>
      <c r="N203" s="119"/>
      <c r="O203" s="119"/>
      <c r="P203" s="119"/>
      <c r="Q203" s="119"/>
      <c r="R203" s="3"/>
      <c r="S203" s="3"/>
      <c r="T203" s="3"/>
      <c r="U203" s="3"/>
      <c r="V203" s="3"/>
      <c r="W203" s="3"/>
    </row>
    <row r="204" spans="2:23" x14ac:dyDescent="0.2">
      <c r="B204" s="119"/>
      <c r="C204" s="119"/>
      <c r="D204" s="119"/>
      <c r="E204" s="119"/>
      <c r="F204" s="119"/>
      <c r="G204" s="119"/>
      <c r="H204" s="119"/>
      <c r="I204" s="119"/>
      <c r="J204" s="119"/>
      <c r="K204" s="119"/>
      <c r="L204" s="119"/>
      <c r="M204" s="119"/>
      <c r="N204" s="119"/>
      <c r="O204" s="119"/>
      <c r="P204" s="119"/>
      <c r="Q204" s="119"/>
      <c r="R204" s="3"/>
      <c r="S204" s="3"/>
      <c r="T204" s="124"/>
      <c r="U204" s="3"/>
      <c r="V204" s="3"/>
      <c r="W204" s="3"/>
    </row>
    <row r="205" spans="2:23" x14ac:dyDescent="0.2">
      <c r="B205" s="119"/>
      <c r="C205" s="119"/>
      <c r="D205" s="119"/>
      <c r="E205" s="119"/>
      <c r="F205" s="119"/>
      <c r="G205" s="119"/>
      <c r="H205" s="119"/>
      <c r="I205" s="119"/>
      <c r="J205" s="119"/>
      <c r="K205" s="119"/>
      <c r="L205" s="119"/>
      <c r="M205" s="119"/>
      <c r="N205" s="119"/>
      <c r="O205" s="119"/>
      <c r="P205" s="119"/>
      <c r="Q205" s="119"/>
      <c r="R205" s="3"/>
      <c r="S205" s="3"/>
      <c r="T205" s="3"/>
      <c r="U205" s="3"/>
      <c r="V205" s="3"/>
      <c r="W205" s="3"/>
    </row>
    <row r="206" spans="2:23" x14ac:dyDescent="0.2">
      <c r="B206" s="119"/>
      <c r="C206" s="119"/>
      <c r="D206" s="119"/>
      <c r="E206" s="119"/>
      <c r="F206" s="119"/>
      <c r="G206" s="119"/>
      <c r="H206" s="119"/>
      <c r="I206" s="119"/>
      <c r="J206" s="119"/>
      <c r="K206" s="119"/>
      <c r="L206" s="119"/>
      <c r="M206" s="119"/>
      <c r="N206" s="119"/>
      <c r="O206" s="119"/>
      <c r="P206" s="119"/>
      <c r="Q206" s="119"/>
      <c r="R206" s="3"/>
      <c r="S206" s="3"/>
      <c r="T206" s="3"/>
      <c r="U206" s="3"/>
      <c r="V206" s="3"/>
      <c r="W206" s="3"/>
    </row>
    <row r="207" spans="2:23" x14ac:dyDescent="0.2">
      <c r="B207" s="119"/>
      <c r="C207" s="119"/>
      <c r="D207" s="119"/>
      <c r="E207" s="119"/>
      <c r="F207" s="119"/>
      <c r="G207" s="119"/>
      <c r="H207" s="119"/>
      <c r="I207" s="119"/>
      <c r="J207" s="119"/>
      <c r="K207" s="119"/>
      <c r="L207" s="119"/>
      <c r="M207" s="119"/>
      <c r="N207" s="119"/>
      <c r="O207" s="119"/>
      <c r="P207" s="119"/>
      <c r="Q207" s="119"/>
      <c r="R207" s="3"/>
      <c r="S207" s="3"/>
      <c r="T207" s="3"/>
      <c r="U207" s="3"/>
      <c r="V207" s="3"/>
      <c r="W207" s="3"/>
    </row>
    <row r="208" spans="2:23" x14ac:dyDescent="0.2">
      <c r="B208" s="119"/>
      <c r="C208" s="119"/>
      <c r="D208" s="119"/>
      <c r="E208" s="119"/>
      <c r="F208" s="119"/>
      <c r="G208" s="119"/>
      <c r="H208" s="119"/>
      <c r="I208" s="119"/>
      <c r="J208" s="119"/>
      <c r="K208" s="119"/>
      <c r="L208" s="119"/>
      <c r="M208" s="119"/>
      <c r="N208" s="119"/>
      <c r="O208" s="119"/>
      <c r="P208" s="119"/>
      <c r="Q208" s="119"/>
      <c r="R208" s="3"/>
      <c r="S208" s="3"/>
      <c r="T208" s="3"/>
      <c r="U208" s="3"/>
      <c r="V208" s="3"/>
      <c r="W208" s="3"/>
    </row>
    <row r="209" spans="2:23" x14ac:dyDescent="0.2">
      <c r="B209" s="119"/>
      <c r="C209" s="119"/>
      <c r="D209" s="119"/>
      <c r="E209" s="119"/>
      <c r="F209" s="119"/>
      <c r="G209" s="119"/>
      <c r="H209" s="119"/>
      <c r="I209" s="119"/>
      <c r="J209" s="119"/>
      <c r="K209" s="119"/>
      <c r="L209" s="119"/>
      <c r="M209" s="119"/>
      <c r="N209" s="119"/>
      <c r="O209" s="119"/>
      <c r="P209" s="119"/>
      <c r="Q209" s="119"/>
      <c r="R209" s="3"/>
      <c r="S209" s="3"/>
      <c r="T209" s="3"/>
      <c r="U209" s="3"/>
      <c r="V209" s="3"/>
      <c r="W209" s="3"/>
    </row>
    <row r="210" spans="2:23" x14ac:dyDescent="0.2">
      <c r="B210" s="119"/>
      <c r="C210" s="119"/>
      <c r="D210" s="119"/>
      <c r="E210" s="119"/>
      <c r="F210" s="119"/>
      <c r="G210" s="119"/>
      <c r="H210" s="119"/>
      <c r="I210" s="119"/>
      <c r="J210" s="119"/>
      <c r="K210" s="119"/>
      <c r="L210" s="119"/>
      <c r="M210" s="119"/>
      <c r="N210" s="119"/>
      <c r="O210" s="119"/>
      <c r="P210" s="119"/>
      <c r="Q210" s="119"/>
      <c r="R210" s="3"/>
      <c r="S210" s="3"/>
      <c r="T210" s="3"/>
      <c r="U210" s="3"/>
      <c r="V210" s="3"/>
      <c r="W210" s="3"/>
    </row>
    <row r="211" spans="2:23" x14ac:dyDescent="0.2">
      <c r="B211" s="119"/>
      <c r="C211" s="119"/>
      <c r="D211" s="119"/>
      <c r="E211" s="119"/>
      <c r="F211" s="119"/>
      <c r="G211" s="119"/>
      <c r="H211" s="119"/>
      <c r="I211" s="119"/>
      <c r="J211" s="119"/>
      <c r="K211" s="119"/>
      <c r="L211" s="119"/>
      <c r="M211" s="119"/>
      <c r="N211" s="119"/>
      <c r="O211" s="119"/>
      <c r="P211" s="119"/>
      <c r="Q211" s="119"/>
      <c r="R211" s="3"/>
      <c r="S211" s="3"/>
      <c r="T211" s="3"/>
      <c r="U211" s="3"/>
      <c r="V211" s="3"/>
      <c r="W211" s="3"/>
    </row>
    <row r="212" spans="2:23" x14ac:dyDescent="0.2">
      <c r="B212" s="119"/>
      <c r="C212" s="119"/>
      <c r="D212" s="119"/>
      <c r="E212" s="119"/>
      <c r="F212" s="119"/>
      <c r="G212" s="119"/>
      <c r="H212" s="119"/>
      <c r="I212" s="119"/>
      <c r="J212" s="119"/>
      <c r="K212" s="119"/>
      <c r="L212" s="119"/>
      <c r="M212" s="119"/>
      <c r="N212" s="119"/>
      <c r="O212" s="119"/>
      <c r="P212" s="119"/>
      <c r="Q212" s="119"/>
      <c r="R212" s="3"/>
      <c r="S212" s="3"/>
      <c r="T212" s="3"/>
      <c r="U212" s="3"/>
      <c r="V212" s="3"/>
      <c r="W212" s="3"/>
    </row>
    <row r="213" spans="2:23" x14ac:dyDescent="0.2">
      <c r="B213" s="119"/>
      <c r="C213" s="119"/>
      <c r="D213" s="119"/>
      <c r="E213" s="119"/>
      <c r="F213" s="119"/>
      <c r="G213" s="119"/>
      <c r="H213" s="119"/>
      <c r="I213" s="119"/>
      <c r="J213" s="119"/>
      <c r="K213" s="119"/>
      <c r="L213" s="119"/>
      <c r="M213" s="119"/>
      <c r="N213" s="119"/>
      <c r="O213" s="119"/>
      <c r="P213" s="119"/>
      <c r="Q213" s="119"/>
      <c r="R213" s="3"/>
      <c r="S213" s="3"/>
      <c r="T213" s="3"/>
      <c r="U213" s="3"/>
      <c r="V213" s="3"/>
      <c r="W213" s="3"/>
    </row>
    <row r="214" spans="2:23" x14ac:dyDescent="0.2">
      <c r="B214" s="119"/>
      <c r="C214" s="119"/>
      <c r="D214" s="119"/>
      <c r="E214" s="119"/>
      <c r="F214" s="119"/>
      <c r="G214" s="119"/>
      <c r="H214" s="119"/>
      <c r="I214" s="119"/>
      <c r="J214" s="119"/>
      <c r="K214" s="119"/>
      <c r="L214" s="119"/>
      <c r="M214" s="119"/>
      <c r="N214" s="119"/>
      <c r="O214" s="119"/>
      <c r="P214" s="119"/>
      <c r="Q214" s="119"/>
      <c r="R214" s="3"/>
      <c r="S214" s="3"/>
      <c r="T214" s="3"/>
      <c r="U214" s="3"/>
      <c r="V214" s="3"/>
      <c r="W214" s="3"/>
    </row>
    <row r="215" spans="2:23" x14ac:dyDescent="0.2">
      <c r="B215" s="119"/>
      <c r="C215" s="119"/>
      <c r="D215" s="119"/>
      <c r="E215" s="119"/>
      <c r="F215" s="119"/>
      <c r="G215" s="119"/>
      <c r="H215" s="119"/>
      <c r="I215" s="119"/>
      <c r="J215" s="119"/>
      <c r="K215" s="119"/>
      <c r="L215" s="119"/>
      <c r="M215" s="119"/>
      <c r="N215" s="119"/>
      <c r="O215" s="119"/>
      <c r="P215" s="119"/>
      <c r="Q215" s="119"/>
      <c r="R215" s="3"/>
      <c r="S215" s="3"/>
      <c r="T215" s="3"/>
      <c r="U215" s="3"/>
      <c r="V215" s="3"/>
      <c r="W215" s="3"/>
    </row>
    <row r="216" spans="2:23" x14ac:dyDescent="0.2">
      <c r="B216" s="119"/>
      <c r="C216" s="119"/>
      <c r="D216" s="119"/>
      <c r="E216" s="119"/>
      <c r="F216" s="119"/>
      <c r="G216" s="119"/>
      <c r="H216" s="119"/>
      <c r="I216" s="119"/>
      <c r="J216" s="119"/>
      <c r="K216" s="119"/>
      <c r="L216" s="119"/>
      <c r="M216" s="119"/>
      <c r="N216" s="119"/>
      <c r="O216" s="119"/>
      <c r="P216" s="119"/>
      <c r="Q216" s="119"/>
      <c r="R216" s="3"/>
      <c r="S216" s="3"/>
      <c r="T216" s="3"/>
      <c r="U216" s="3"/>
      <c r="V216" s="3"/>
      <c r="W216" s="3"/>
    </row>
    <row r="217" spans="2:23" x14ac:dyDescent="0.2">
      <c r="B217" s="119"/>
      <c r="C217" s="119"/>
      <c r="D217" s="119"/>
      <c r="E217" s="119"/>
      <c r="F217" s="119"/>
      <c r="G217" s="119"/>
      <c r="H217" s="119"/>
      <c r="I217" s="119"/>
      <c r="J217" s="119"/>
      <c r="K217" s="119"/>
      <c r="L217" s="119"/>
      <c r="M217" s="119"/>
      <c r="N217" s="119"/>
      <c r="O217" s="119"/>
      <c r="P217" s="119"/>
      <c r="Q217" s="119"/>
      <c r="R217" s="3"/>
      <c r="S217" s="3"/>
      <c r="T217" s="3"/>
      <c r="U217" s="3"/>
      <c r="V217" s="3"/>
      <c r="W217" s="3"/>
    </row>
    <row r="218" spans="2:23" x14ac:dyDescent="0.2">
      <c r="B218" s="119"/>
      <c r="C218" s="119"/>
      <c r="D218" s="119"/>
      <c r="E218" s="119"/>
      <c r="F218" s="119"/>
      <c r="G218" s="119"/>
      <c r="H218" s="119"/>
      <c r="I218" s="119"/>
      <c r="J218" s="119"/>
      <c r="K218" s="119"/>
      <c r="L218" s="119"/>
      <c r="M218" s="119"/>
      <c r="N218" s="119"/>
      <c r="O218" s="119"/>
      <c r="P218" s="119"/>
      <c r="Q218" s="119"/>
      <c r="R218" s="3"/>
      <c r="S218" s="3"/>
      <c r="T218" s="3"/>
      <c r="U218" s="3"/>
      <c r="V218" s="3"/>
      <c r="W218" s="3"/>
    </row>
    <row r="219" spans="2:23" x14ac:dyDescent="0.2">
      <c r="B219" s="119"/>
      <c r="C219" s="119"/>
      <c r="D219" s="119"/>
      <c r="E219" s="119"/>
      <c r="F219" s="119"/>
      <c r="G219" s="119"/>
      <c r="H219" s="119"/>
      <c r="I219" s="119"/>
      <c r="J219" s="119"/>
      <c r="K219" s="119"/>
      <c r="L219" s="119"/>
      <c r="M219" s="119"/>
      <c r="N219" s="119"/>
      <c r="O219" s="119"/>
      <c r="P219" s="119"/>
      <c r="Q219" s="119"/>
      <c r="R219" s="3"/>
      <c r="S219" s="3"/>
      <c r="T219" s="3"/>
      <c r="U219" s="3"/>
      <c r="V219" s="3"/>
      <c r="W219" s="3"/>
    </row>
    <row r="220" spans="2:23" x14ac:dyDescent="0.2">
      <c r="B220" s="119"/>
      <c r="C220" s="119"/>
      <c r="D220" s="119"/>
      <c r="E220" s="119"/>
      <c r="F220" s="119"/>
      <c r="G220" s="119"/>
      <c r="H220" s="119"/>
      <c r="I220" s="119"/>
      <c r="J220" s="119"/>
      <c r="K220" s="119"/>
      <c r="L220" s="119"/>
      <c r="M220" s="119"/>
      <c r="N220" s="119"/>
      <c r="O220" s="119"/>
      <c r="P220" s="119"/>
      <c r="Q220" s="119"/>
      <c r="R220" s="3"/>
      <c r="S220" s="3"/>
      <c r="T220" s="3"/>
      <c r="U220" s="3"/>
      <c r="V220" s="3"/>
      <c r="W220" s="3"/>
    </row>
    <row r="221" spans="2:23" x14ac:dyDescent="0.2">
      <c r="B221" s="119"/>
      <c r="C221" s="119"/>
      <c r="D221" s="119"/>
      <c r="E221" s="119"/>
      <c r="F221" s="119"/>
      <c r="G221" s="119"/>
      <c r="H221" s="119"/>
      <c r="I221" s="119"/>
      <c r="J221" s="119"/>
      <c r="K221" s="119"/>
      <c r="L221" s="119"/>
      <c r="M221" s="119"/>
      <c r="N221" s="119"/>
      <c r="O221" s="119"/>
      <c r="P221" s="119"/>
      <c r="Q221" s="119"/>
      <c r="R221" s="3"/>
      <c r="S221" s="3"/>
      <c r="T221" s="3"/>
      <c r="U221" s="3"/>
      <c r="V221" s="3"/>
      <c r="W221" s="3"/>
    </row>
    <row r="222" spans="2:23" x14ac:dyDescent="0.2">
      <c r="B222" s="119"/>
      <c r="C222" s="119"/>
      <c r="D222" s="119"/>
      <c r="E222" s="119"/>
      <c r="F222" s="119"/>
      <c r="G222" s="119"/>
      <c r="H222" s="119"/>
      <c r="I222" s="119"/>
      <c r="J222" s="119"/>
      <c r="K222" s="119"/>
      <c r="L222" s="119"/>
      <c r="M222" s="119"/>
      <c r="N222" s="119"/>
      <c r="O222" s="119"/>
      <c r="P222" s="119"/>
      <c r="Q222" s="119"/>
      <c r="R222" s="3"/>
      <c r="S222" s="3"/>
      <c r="T222" s="3"/>
      <c r="U222" s="3"/>
      <c r="V222" s="3"/>
      <c r="W222" s="3"/>
    </row>
    <row r="223" spans="2:23" x14ac:dyDescent="0.2">
      <c r="B223" s="119"/>
      <c r="C223" s="119"/>
      <c r="D223" s="119"/>
      <c r="E223" s="119"/>
      <c r="F223" s="119"/>
      <c r="G223" s="119"/>
      <c r="H223" s="119"/>
      <c r="I223" s="119"/>
      <c r="J223" s="119"/>
      <c r="K223" s="119"/>
      <c r="L223" s="119"/>
      <c r="M223" s="119"/>
      <c r="N223" s="119"/>
      <c r="O223" s="119"/>
      <c r="P223" s="119"/>
      <c r="Q223" s="119"/>
      <c r="R223" s="3"/>
      <c r="S223" s="3"/>
      <c r="T223" s="3"/>
      <c r="U223" s="3"/>
      <c r="V223" s="3"/>
      <c r="W223" s="3"/>
    </row>
    <row r="224" spans="2:23" x14ac:dyDescent="0.2">
      <c r="B224" s="119"/>
      <c r="C224" s="119"/>
      <c r="D224" s="119"/>
      <c r="E224" s="119"/>
      <c r="F224" s="119"/>
      <c r="G224" s="119"/>
      <c r="H224" s="119"/>
      <c r="I224" s="119"/>
      <c r="J224" s="119"/>
      <c r="K224" s="119"/>
      <c r="L224" s="119"/>
      <c r="M224" s="119"/>
      <c r="N224" s="119"/>
      <c r="O224" s="119"/>
      <c r="P224" s="119"/>
      <c r="Q224" s="119"/>
      <c r="R224" s="3"/>
      <c r="S224" s="3"/>
      <c r="T224" s="3"/>
      <c r="U224" s="3"/>
      <c r="V224" s="3"/>
      <c r="W224" s="3"/>
    </row>
    <row r="225" spans="2:23" x14ac:dyDescent="0.2">
      <c r="B225" s="119"/>
      <c r="C225" s="119"/>
      <c r="D225" s="119"/>
      <c r="E225" s="119"/>
      <c r="F225" s="119"/>
      <c r="G225" s="119"/>
      <c r="H225" s="119"/>
      <c r="I225" s="119"/>
      <c r="J225" s="119"/>
      <c r="K225" s="119"/>
      <c r="L225" s="119"/>
      <c r="M225" s="119"/>
      <c r="N225" s="119"/>
      <c r="O225" s="119"/>
      <c r="P225" s="119"/>
      <c r="Q225" s="119"/>
      <c r="R225" s="3"/>
      <c r="S225" s="3"/>
      <c r="T225" s="3"/>
      <c r="U225" s="3"/>
      <c r="V225" s="3"/>
      <c r="W225" s="3"/>
    </row>
    <row r="226" spans="2:23" x14ac:dyDescent="0.2">
      <c r="B226" s="119"/>
      <c r="C226" s="119"/>
      <c r="D226" s="119"/>
      <c r="E226" s="119"/>
      <c r="F226" s="119"/>
      <c r="G226" s="119"/>
      <c r="H226" s="119"/>
      <c r="I226" s="119"/>
      <c r="J226" s="119"/>
      <c r="K226" s="119"/>
      <c r="L226" s="119"/>
      <c r="M226" s="119"/>
      <c r="N226" s="119"/>
      <c r="O226" s="119"/>
      <c r="P226" s="119"/>
      <c r="Q226" s="119"/>
      <c r="R226" s="3"/>
      <c r="S226" s="3"/>
      <c r="T226" s="3"/>
      <c r="U226" s="3"/>
      <c r="V226" s="3"/>
      <c r="W226" s="3"/>
    </row>
    <row r="227" spans="2:23" x14ac:dyDescent="0.2">
      <c r="B227" s="119"/>
      <c r="C227" s="119"/>
      <c r="D227" s="119"/>
      <c r="E227" s="119"/>
      <c r="F227" s="119"/>
      <c r="G227" s="119"/>
      <c r="H227" s="119"/>
      <c r="I227" s="119"/>
      <c r="J227" s="119"/>
      <c r="K227" s="119"/>
      <c r="L227" s="119"/>
      <c r="M227" s="119"/>
      <c r="N227" s="119"/>
      <c r="O227" s="119"/>
      <c r="P227" s="119"/>
      <c r="Q227" s="119"/>
      <c r="R227" s="3"/>
      <c r="S227" s="3"/>
      <c r="T227" s="3"/>
      <c r="U227" s="3"/>
      <c r="V227" s="3"/>
      <c r="W227" s="3"/>
    </row>
    <row r="228" spans="2:23" x14ac:dyDescent="0.2">
      <c r="B228" s="119"/>
      <c r="C228" s="119"/>
      <c r="D228" s="119"/>
      <c r="E228" s="119"/>
      <c r="F228" s="119"/>
      <c r="G228" s="119"/>
      <c r="H228" s="119"/>
      <c r="I228" s="119"/>
      <c r="J228" s="119"/>
      <c r="K228" s="119"/>
      <c r="L228" s="119"/>
      <c r="M228" s="119"/>
      <c r="N228" s="119"/>
      <c r="O228" s="119"/>
      <c r="P228" s="119"/>
      <c r="Q228" s="119"/>
      <c r="R228" s="3"/>
      <c r="S228" s="3"/>
      <c r="T228" s="3"/>
      <c r="U228" s="3"/>
      <c r="V228" s="3"/>
      <c r="W228" s="3"/>
    </row>
    <row r="229" spans="2:23" x14ac:dyDescent="0.2">
      <c r="B229" s="119"/>
      <c r="C229" s="119"/>
      <c r="D229" s="119"/>
      <c r="E229" s="119"/>
      <c r="F229" s="119"/>
      <c r="G229" s="119"/>
      <c r="H229" s="119"/>
      <c r="I229" s="119"/>
      <c r="J229" s="119"/>
      <c r="K229" s="119"/>
      <c r="L229" s="119"/>
      <c r="M229" s="119"/>
      <c r="N229" s="119"/>
      <c r="O229" s="119"/>
      <c r="P229" s="119"/>
      <c r="Q229" s="119"/>
      <c r="R229" s="3"/>
      <c r="S229" s="3"/>
      <c r="T229" s="3"/>
      <c r="U229" s="3"/>
      <c r="V229" s="3"/>
      <c r="W229" s="3"/>
    </row>
    <row r="230" spans="2:23" x14ac:dyDescent="0.2">
      <c r="B230" s="119"/>
      <c r="C230" s="119"/>
      <c r="D230" s="119"/>
      <c r="E230" s="119"/>
      <c r="F230" s="119"/>
      <c r="G230" s="119"/>
      <c r="H230" s="119"/>
      <c r="I230" s="119"/>
      <c r="J230" s="119"/>
      <c r="K230" s="119"/>
      <c r="L230" s="119"/>
      <c r="M230" s="119"/>
      <c r="N230" s="119"/>
      <c r="O230" s="119"/>
      <c r="P230" s="119"/>
      <c r="Q230" s="119"/>
      <c r="R230" s="3"/>
      <c r="S230" s="3"/>
      <c r="T230" s="3"/>
      <c r="U230" s="3"/>
      <c r="V230" s="3"/>
      <c r="W230" s="3"/>
    </row>
    <row r="231" spans="2:23" x14ac:dyDescent="0.2">
      <c r="B231" s="119"/>
      <c r="C231" s="119"/>
      <c r="D231" s="119"/>
      <c r="E231" s="119"/>
      <c r="F231" s="119"/>
      <c r="G231" s="119"/>
      <c r="H231" s="119"/>
      <c r="I231" s="119"/>
      <c r="J231" s="119"/>
      <c r="K231" s="119"/>
      <c r="L231" s="119"/>
      <c r="M231" s="119"/>
      <c r="N231" s="119"/>
      <c r="O231" s="119"/>
      <c r="P231" s="119"/>
      <c r="Q231" s="119"/>
      <c r="R231" s="3"/>
      <c r="S231" s="3"/>
      <c r="T231" s="3"/>
      <c r="U231" s="3"/>
      <c r="V231" s="3"/>
      <c r="W231" s="3"/>
    </row>
    <row r="232" spans="2:23" x14ac:dyDescent="0.2">
      <c r="B232" s="119"/>
      <c r="C232" s="119"/>
      <c r="D232" s="119"/>
      <c r="E232" s="119"/>
      <c r="F232" s="119"/>
      <c r="G232" s="119"/>
      <c r="H232" s="119"/>
      <c r="I232" s="119"/>
      <c r="J232" s="119"/>
      <c r="K232" s="119"/>
      <c r="L232" s="119"/>
      <c r="M232" s="119"/>
      <c r="N232" s="119"/>
      <c r="O232" s="119"/>
      <c r="P232" s="119"/>
      <c r="Q232" s="119"/>
      <c r="R232" s="3"/>
      <c r="S232" s="3"/>
      <c r="T232" s="3"/>
      <c r="U232" s="3"/>
      <c r="V232" s="3"/>
      <c r="W232" s="3"/>
    </row>
    <row r="233" spans="2:23" x14ac:dyDescent="0.2">
      <c r="B233" s="119"/>
      <c r="C233" s="119"/>
      <c r="D233" s="119"/>
      <c r="E233" s="119"/>
      <c r="F233" s="119"/>
      <c r="G233" s="119"/>
      <c r="H233" s="119"/>
      <c r="I233" s="119"/>
      <c r="J233" s="119"/>
      <c r="K233" s="119"/>
      <c r="L233" s="119"/>
      <c r="M233" s="119"/>
      <c r="N233" s="119"/>
      <c r="O233" s="119"/>
      <c r="P233" s="119"/>
      <c r="Q233" s="119"/>
      <c r="R233" s="3"/>
      <c r="S233" s="3"/>
      <c r="T233" s="3"/>
      <c r="U233" s="3"/>
      <c r="V233" s="3"/>
      <c r="W233" s="3"/>
    </row>
    <row r="234" spans="2:23" x14ac:dyDescent="0.2">
      <c r="B234" s="119"/>
      <c r="C234" s="119"/>
      <c r="D234" s="119"/>
      <c r="E234" s="119"/>
      <c r="F234" s="119"/>
      <c r="G234" s="119"/>
      <c r="H234" s="119"/>
      <c r="I234" s="119"/>
      <c r="J234" s="119"/>
      <c r="K234" s="119"/>
      <c r="L234" s="119"/>
      <c r="M234" s="119"/>
      <c r="N234" s="119"/>
      <c r="O234" s="119"/>
      <c r="P234" s="119"/>
      <c r="Q234" s="119"/>
      <c r="R234" s="3"/>
      <c r="S234" s="3"/>
      <c r="T234" s="3"/>
      <c r="U234" s="3"/>
      <c r="V234" s="3"/>
      <c r="W234" s="3"/>
    </row>
    <row r="235" spans="2:23" x14ac:dyDescent="0.2">
      <c r="B235" s="119"/>
      <c r="C235" s="119"/>
      <c r="D235" s="119"/>
      <c r="E235" s="119"/>
      <c r="F235" s="119"/>
      <c r="G235" s="119"/>
      <c r="H235" s="119"/>
      <c r="I235" s="119"/>
      <c r="J235" s="119"/>
      <c r="K235" s="119"/>
      <c r="L235" s="119"/>
      <c r="M235" s="119"/>
      <c r="N235" s="119"/>
      <c r="O235" s="119"/>
      <c r="P235" s="119"/>
      <c r="Q235" s="119"/>
      <c r="R235" s="3"/>
      <c r="S235" s="3"/>
      <c r="T235" s="3"/>
      <c r="U235" s="3"/>
      <c r="V235" s="3"/>
      <c r="W235" s="3"/>
    </row>
    <row r="236" spans="2:23" x14ac:dyDescent="0.2">
      <c r="B236" s="119"/>
      <c r="C236" s="119"/>
      <c r="D236" s="119"/>
      <c r="E236" s="119"/>
      <c r="F236" s="119"/>
      <c r="G236" s="119"/>
      <c r="H236" s="119"/>
      <c r="I236" s="119"/>
      <c r="J236" s="119"/>
      <c r="K236" s="119"/>
      <c r="L236" s="119"/>
      <c r="M236" s="119"/>
      <c r="N236" s="119"/>
      <c r="O236" s="119"/>
      <c r="P236" s="119"/>
      <c r="Q236" s="119"/>
      <c r="R236" s="3"/>
      <c r="S236" s="3"/>
      <c r="T236" s="3"/>
      <c r="U236" s="3"/>
      <c r="V236" s="3"/>
      <c r="W236" s="3"/>
    </row>
    <row r="237" spans="2:23" x14ac:dyDescent="0.2">
      <c r="B237" s="119"/>
      <c r="C237" s="119"/>
      <c r="D237" s="119"/>
      <c r="E237" s="119"/>
      <c r="F237" s="119"/>
      <c r="G237" s="119"/>
      <c r="H237" s="119"/>
      <c r="I237" s="119"/>
      <c r="J237" s="119"/>
      <c r="K237" s="119"/>
      <c r="L237" s="119"/>
      <c r="M237" s="119"/>
      <c r="N237" s="119"/>
      <c r="O237" s="119"/>
      <c r="P237" s="119"/>
      <c r="Q237" s="119"/>
      <c r="R237" s="3"/>
      <c r="S237" s="3"/>
      <c r="T237" s="3"/>
      <c r="U237" s="3"/>
      <c r="V237" s="3"/>
      <c r="W237" s="3"/>
    </row>
    <row r="238" spans="2:23" x14ac:dyDescent="0.2">
      <c r="B238" s="119"/>
      <c r="C238" s="119"/>
      <c r="D238" s="119"/>
      <c r="E238" s="119"/>
      <c r="F238" s="119"/>
      <c r="G238" s="119"/>
      <c r="H238" s="119"/>
      <c r="I238" s="119"/>
      <c r="J238" s="119"/>
      <c r="K238" s="119"/>
      <c r="L238" s="119"/>
      <c r="M238" s="119"/>
      <c r="N238" s="119"/>
      <c r="O238" s="119"/>
      <c r="P238" s="119"/>
      <c r="Q238" s="119"/>
      <c r="R238" s="3"/>
      <c r="S238" s="3"/>
      <c r="T238" s="3"/>
      <c r="U238" s="3"/>
      <c r="V238" s="3"/>
      <c r="W238" s="3"/>
    </row>
    <row r="239" spans="2:23" x14ac:dyDescent="0.2">
      <c r="B239" s="119"/>
      <c r="C239" s="119"/>
      <c r="D239" s="119"/>
      <c r="E239" s="119"/>
      <c r="F239" s="119"/>
      <c r="G239" s="119"/>
      <c r="H239" s="119"/>
      <c r="I239" s="119"/>
      <c r="J239" s="119"/>
      <c r="K239" s="119"/>
      <c r="L239" s="119"/>
      <c r="M239" s="119"/>
      <c r="N239" s="119"/>
      <c r="O239" s="119"/>
      <c r="P239" s="119"/>
      <c r="Q239" s="119"/>
      <c r="R239" s="3"/>
      <c r="S239" s="3"/>
      <c r="T239" s="3"/>
      <c r="U239" s="3"/>
      <c r="V239" s="3"/>
      <c r="W239" s="3"/>
    </row>
    <row r="240" spans="2:23" x14ac:dyDescent="0.2">
      <c r="B240" s="119"/>
      <c r="C240" s="119"/>
      <c r="D240" s="119"/>
      <c r="E240" s="119"/>
      <c r="F240" s="119"/>
      <c r="G240" s="119"/>
      <c r="H240" s="119"/>
      <c r="I240" s="119"/>
      <c r="J240" s="119"/>
      <c r="K240" s="119"/>
      <c r="L240" s="119"/>
      <c r="M240" s="119"/>
      <c r="N240" s="119"/>
      <c r="O240" s="119"/>
      <c r="P240" s="119"/>
      <c r="Q240" s="119"/>
      <c r="R240" s="3"/>
      <c r="S240" s="3"/>
      <c r="T240" s="3"/>
      <c r="U240" s="3"/>
      <c r="V240" s="3"/>
      <c r="W240" s="3"/>
    </row>
    <row r="241" spans="2:23" x14ac:dyDescent="0.2">
      <c r="B241" s="119"/>
      <c r="C241" s="119"/>
      <c r="D241" s="119"/>
      <c r="E241" s="119"/>
      <c r="F241" s="119"/>
      <c r="G241" s="119"/>
      <c r="H241" s="119"/>
      <c r="I241" s="119"/>
      <c r="J241" s="119"/>
      <c r="K241" s="119"/>
      <c r="L241" s="119"/>
      <c r="M241" s="119"/>
      <c r="N241" s="119"/>
      <c r="O241" s="119"/>
      <c r="P241" s="119"/>
      <c r="Q241" s="119"/>
      <c r="R241" s="3"/>
      <c r="S241" s="3"/>
      <c r="T241" s="3"/>
      <c r="U241" s="3"/>
      <c r="V241" s="3"/>
      <c r="W241" s="3"/>
    </row>
    <row r="242" spans="2:23" x14ac:dyDescent="0.2">
      <c r="B242" s="119"/>
      <c r="C242" s="119"/>
      <c r="D242" s="119"/>
      <c r="E242" s="119"/>
      <c r="F242" s="119"/>
      <c r="G242" s="119"/>
      <c r="H242" s="119"/>
      <c r="I242" s="119"/>
      <c r="J242" s="119"/>
      <c r="K242" s="119"/>
      <c r="L242" s="119"/>
      <c r="M242" s="119"/>
      <c r="N242" s="119"/>
      <c r="O242" s="119"/>
      <c r="P242" s="119"/>
      <c r="Q242" s="119"/>
      <c r="R242" s="3"/>
      <c r="S242" s="3"/>
      <c r="T242" s="3"/>
      <c r="U242" s="3"/>
      <c r="V242" s="3"/>
      <c r="W242" s="3"/>
    </row>
    <row r="243" spans="2:23" x14ac:dyDescent="0.2">
      <c r="B243" s="119"/>
      <c r="C243" s="119"/>
      <c r="D243" s="119"/>
      <c r="E243" s="119"/>
      <c r="F243" s="119"/>
      <c r="G243" s="119"/>
      <c r="H243" s="119"/>
      <c r="I243" s="119"/>
      <c r="J243" s="119"/>
      <c r="K243" s="119"/>
      <c r="L243" s="119"/>
      <c r="M243" s="119"/>
      <c r="N243" s="119"/>
      <c r="O243" s="119"/>
      <c r="P243" s="119"/>
      <c r="Q243" s="119"/>
      <c r="R243" s="3"/>
      <c r="S243" s="3"/>
      <c r="T243" s="3"/>
      <c r="U243" s="3"/>
      <c r="V243" s="3"/>
      <c r="W243" s="3"/>
    </row>
    <row r="244" spans="2:23" x14ac:dyDescent="0.2">
      <c r="B244" s="119"/>
      <c r="C244" s="119"/>
      <c r="D244" s="119"/>
      <c r="E244" s="119"/>
      <c r="F244" s="119"/>
      <c r="G244" s="119"/>
      <c r="H244" s="119"/>
      <c r="I244" s="119"/>
      <c r="J244" s="119"/>
      <c r="K244" s="119"/>
      <c r="L244" s="119"/>
      <c r="M244" s="119"/>
      <c r="N244" s="119"/>
      <c r="O244" s="119"/>
      <c r="P244" s="119"/>
      <c r="Q244" s="119"/>
      <c r="R244" s="3"/>
      <c r="S244" s="3"/>
      <c r="T244" s="3"/>
      <c r="U244" s="3"/>
      <c r="V244" s="3"/>
      <c r="W244" s="3"/>
    </row>
    <row r="245" spans="2:23" x14ac:dyDescent="0.2">
      <c r="B245" s="119"/>
      <c r="C245" s="119"/>
      <c r="D245" s="119"/>
      <c r="E245" s="119"/>
      <c r="F245" s="119"/>
      <c r="G245" s="119"/>
      <c r="H245" s="119"/>
      <c r="I245" s="119"/>
      <c r="J245" s="119"/>
      <c r="K245" s="119"/>
      <c r="L245" s="119"/>
      <c r="M245" s="119"/>
      <c r="N245" s="119"/>
      <c r="O245" s="119"/>
      <c r="P245" s="119"/>
      <c r="Q245" s="119"/>
      <c r="R245" s="3"/>
      <c r="S245" s="3"/>
      <c r="T245" s="3"/>
      <c r="U245" s="3"/>
      <c r="V245" s="3"/>
      <c r="W245" s="3"/>
    </row>
    <row r="246" spans="2:23" x14ac:dyDescent="0.2">
      <c r="B246" s="119"/>
      <c r="C246" s="119"/>
      <c r="D246" s="119"/>
      <c r="E246" s="119"/>
      <c r="F246" s="119"/>
      <c r="G246" s="119"/>
      <c r="H246" s="119"/>
      <c r="I246" s="119"/>
      <c r="J246" s="119"/>
      <c r="K246" s="119"/>
      <c r="L246" s="119"/>
      <c r="M246" s="119"/>
      <c r="N246" s="119"/>
      <c r="O246" s="119"/>
      <c r="P246" s="119"/>
      <c r="Q246" s="119"/>
      <c r="R246" s="3"/>
      <c r="S246" s="3"/>
      <c r="T246" s="3"/>
      <c r="U246" s="3"/>
      <c r="V246" s="3"/>
      <c r="W246" s="3"/>
    </row>
    <row r="247" spans="2:23" x14ac:dyDescent="0.2">
      <c r="B247" s="119"/>
      <c r="C247" s="119"/>
      <c r="D247" s="119"/>
      <c r="E247" s="119"/>
      <c r="F247" s="119"/>
      <c r="G247" s="119"/>
      <c r="H247" s="119"/>
      <c r="I247" s="119"/>
      <c r="J247" s="119"/>
      <c r="K247" s="119"/>
      <c r="L247" s="119"/>
      <c r="M247" s="119"/>
      <c r="N247" s="119"/>
      <c r="O247" s="119"/>
      <c r="P247" s="119"/>
      <c r="Q247" s="119"/>
      <c r="R247" s="3"/>
      <c r="S247" s="3"/>
      <c r="T247" s="3"/>
      <c r="U247" s="3"/>
      <c r="V247" s="3"/>
      <c r="W247" s="3"/>
    </row>
    <row r="248" spans="2:23" x14ac:dyDescent="0.2">
      <c r="B248" s="119"/>
      <c r="C248" s="119"/>
      <c r="D248" s="119"/>
      <c r="E248" s="119"/>
      <c r="F248" s="119"/>
      <c r="G248" s="119"/>
      <c r="H248" s="119"/>
      <c r="I248" s="119"/>
      <c r="J248" s="119"/>
      <c r="K248" s="119"/>
      <c r="L248" s="119"/>
      <c r="M248" s="119"/>
      <c r="N248" s="119"/>
      <c r="O248" s="119"/>
      <c r="P248" s="119"/>
      <c r="Q248" s="119"/>
      <c r="R248" s="3"/>
      <c r="S248" s="3"/>
      <c r="T248" s="3"/>
      <c r="U248" s="3"/>
      <c r="V248" s="3"/>
      <c r="W248" s="3"/>
    </row>
    <row r="249" spans="2:23" x14ac:dyDescent="0.2">
      <c r="B249" s="119"/>
      <c r="C249" s="119"/>
      <c r="D249" s="119"/>
      <c r="E249" s="119"/>
      <c r="F249" s="119"/>
      <c r="G249" s="119"/>
      <c r="H249" s="119"/>
      <c r="I249" s="119"/>
      <c r="J249" s="119"/>
      <c r="K249" s="119"/>
      <c r="L249" s="119"/>
      <c r="M249" s="119"/>
      <c r="N249" s="119"/>
      <c r="O249" s="119"/>
      <c r="P249" s="119"/>
      <c r="Q249" s="119"/>
      <c r="R249" s="3"/>
      <c r="S249" s="3"/>
      <c r="T249" s="3"/>
      <c r="U249" s="3"/>
      <c r="V249" s="3"/>
      <c r="W249" s="3"/>
    </row>
    <row r="250" spans="2:23" x14ac:dyDescent="0.2">
      <c r="B250" s="119"/>
      <c r="C250" s="119"/>
      <c r="D250" s="119"/>
      <c r="E250" s="119"/>
      <c r="F250" s="119"/>
      <c r="G250" s="119"/>
      <c r="H250" s="119"/>
      <c r="I250" s="119"/>
      <c r="J250" s="119"/>
      <c r="K250" s="119"/>
      <c r="L250" s="119"/>
      <c r="M250" s="119"/>
      <c r="N250" s="119"/>
      <c r="O250" s="119"/>
      <c r="P250" s="119"/>
      <c r="Q250" s="119"/>
      <c r="R250" s="3"/>
      <c r="S250" s="3"/>
      <c r="T250" s="3"/>
      <c r="U250" s="3"/>
      <c r="V250" s="3"/>
      <c r="W250" s="3"/>
    </row>
    <row r="251" spans="2:23" x14ac:dyDescent="0.2">
      <c r="B251" s="119"/>
      <c r="C251" s="119"/>
      <c r="D251" s="119"/>
      <c r="E251" s="119"/>
      <c r="F251" s="119"/>
      <c r="G251" s="119"/>
      <c r="H251" s="119"/>
      <c r="I251" s="119"/>
      <c r="J251" s="119"/>
      <c r="K251" s="119"/>
      <c r="L251" s="119"/>
      <c r="M251" s="119"/>
      <c r="N251" s="119"/>
      <c r="O251" s="119"/>
      <c r="P251" s="119"/>
      <c r="Q251" s="119"/>
      <c r="R251" s="3"/>
      <c r="S251" s="3"/>
      <c r="T251" s="3"/>
      <c r="U251" s="3"/>
      <c r="V251" s="3"/>
      <c r="W251" s="3"/>
    </row>
    <row r="252" spans="2:23" x14ac:dyDescent="0.2">
      <c r="B252" s="119"/>
      <c r="C252" s="119"/>
      <c r="D252" s="119"/>
      <c r="E252" s="119"/>
      <c r="F252" s="119"/>
      <c r="G252" s="119"/>
      <c r="H252" s="119"/>
      <c r="I252" s="119"/>
      <c r="J252" s="119"/>
      <c r="K252" s="119"/>
      <c r="L252" s="119"/>
      <c r="M252" s="119"/>
      <c r="N252" s="119"/>
      <c r="O252" s="119"/>
      <c r="P252" s="119"/>
      <c r="Q252" s="119"/>
      <c r="R252" s="3"/>
      <c r="S252" s="3"/>
      <c r="T252" s="3"/>
      <c r="U252" s="3"/>
      <c r="V252" s="3"/>
      <c r="W252" s="3"/>
    </row>
    <row r="253" spans="2:23" x14ac:dyDescent="0.2">
      <c r="B253" s="119"/>
      <c r="C253" s="119"/>
      <c r="D253" s="119"/>
      <c r="E253" s="119"/>
      <c r="F253" s="119"/>
      <c r="G253" s="119"/>
      <c r="H253" s="119"/>
      <c r="I253" s="119"/>
      <c r="J253" s="119"/>
      <c r="K253" s="119"/>
      <c r="L253" s="119"/>
      <c r="M253" s="119"/>
      <c r="N253" s="119"/>
      <c r="O253" s="119"/>
      <c r="P253" s="119"/>
      <c r="Q253" s="119"/>
      <c r="R253" s="3"/>
      <c r="S253" s="3"/>
      <c r="T253" s="3"/>
      <c r="U253" s="3"/>
      <c r="V253" s="3"/>
      <c r="W253" s="3"/>
    </row>
    <row r="254" spans="2:23" x14ac:dyDescent="0.2">
      <c r="B254" s="119"/>
      <c r="C254" s="119"/>
      <c r="D254" s="119"/>
      <c r="E254" s="119"/>
      <c r="F254" s="119"/>
      <c r="G254" s="119"/>
      <c r="H254" s="119"/>
      <c r="I254" s="119"/>
      <c r="J254" s="119"/>
      <c r="K254" s="119"/>
      <c r="L254" s="119"/>
      <c r="M254" s="119"/>
      <c r="N254" s="119"/>
      <c r="O254" s="119"/>
      <c r="P254" s="119"/>
      <c r="Q254" s="119"/>
      <c r="R254" s="3"/>
      <c r="S254" s="3"/>
      <c r="T254" s="3"/>
      <c r="U254" s="3"/>
      <c r="V254" s="3"/>
      <c r="W254" s="3"/>
    </row>
    <row r="255" spans="2:23" x14ac:dyDescent="0.2">
      <c r="B255" s="119"/>
      <c r="C255" s="119"/>
      <c r="D255" s="119"/>
      <c r="E255" s="119"/>
      <c r="F255" s="119"/>
      <c r="G255" s="119"/>
      <c r="H255" s="119"/>
      <c r="I255" s="119"/>
      <c r="J255" s="119"/>
      <c r="K255" s="119"/>
      <c r="L255" s="119"/>
      <c r="M255" s="119"/>
      <c r="N255" s="119"/>
      <c r="O255" s="119"/>
      <c r="P255" s="119"/>
      <c r="Q255" s="119"/>
      <c r="R255" s="3"/>
      <c r="S255" s="3"/>
      <c r="T255" s="3"/>
      <c r="U255" s="3"/>
      <c r="V255" s="3"/>
      <c r="W255" s="3"/>
    </row>
    <row r="256" spans="2:23" x14ac:dyDescent="0.2">
      <c r="B256" s="119"/>
      <c r="C256" s="119"/>
      <c r="D256" s="119"/>
      <c r="E256" s="119"/>
      <c r="F256" s="119"/>
      <c r="G256" s="119"/>
      <c r="H256" s="119"/>
      <c r="I256" s="119"/>
      <c r="J256" s="119"/>
      <c r="K256" s="119"/>
      <c r="L256" s="119"/>
      <c r="M256" s="119"/>
      <c r="N256" s="119"/>
      <c r="O256" s="119"/>
      <c r="P256" s="119"/>
      <c r="Q256" s="119"/>
      <c r="R256" s="3"/>
      <c r="S256" s="3"/>
      <c r="T256" s="3"/>
      <c r="U256" s="3"/>
      <c r="V256" s="3"/>
      <c r="W256" s="3"/>
    </row>
    <row r="257" spans="2:23" x14ac:dyDescent="0.2">
      <c r="B257" s="119"/>
      <c r="C257" s="119"/>
      <c r="D257" s="119"/>
      <c r="E257" s="119"/>
      <c r="F257" s="119"/>
      <c r="G257" s="119"/>
      <c r="H257" s="119"/>
      <c r="I257" s="119"/>
      <c r="J257" s="119"/>
      <c r="K257" s="119"/>
      <c r="L257" s="119"/>
      <c r="M257" s="119"/>
      <c r="N257" s="119"/>
      <c r="O257" s="119"/>
      <c r="P257" s="119"/>
      <c r="Q257" s="119"/>
      <c r="R257" s="3"/>
      <c r="S257" s="3"/>
      <c r="T257" s="3"/>
      <c r="U257" s="3"/>
      <c r="V257" s="3"/>
      <c r="W257" s="3"/>
    </row>
    <row r="258" spans="2:23" x14ac:dyDescent="0.2">
      <c r="B258" s="119"/>
      <c r="C258" s="119"/>
      <c r="D258" s="119"/>
      <c r="E258" s="119"/>
      <c r="F258" s="119"/>
      <c r="G258" s="119"/>
      <c r="H258" s="119"/>
      <c r="I258" s="119"/>
      <c r="J258" s="119"/>
      <c r="K258" s="119"/>
      <c r="L258" s="119"/>
      <c r="M258" s="119"/>
      <c r="N258" s="119"/>
      <c r="O258" s="119"/>
      <c r="P258" s="119"/>
      <c r="Q258" s="119"/>
      <c r="R258" s="3"/>
      <c r="S258" s="3"/>
      <c r="T258" s="3"/>
      <c r="U258" s="3"/>
      <c r="V258" s="3"/>
      <c r="W258" s="3"/>
    </row>
    <row r="259" spans="2:23" x14ac:dyDescent="0.2">
      <c r="B259" s="119"/>
      <c r="C259" s="119"/>
      <c r="D259" s="119"/>
      <c r="E259" s="119"/>
      <c r="F259" s="119"/>
      <c r="G259" s="119"/>
      <c r="H259" s="119"/>
      <c r="I259" s="119"/>
      <c r="J259" s="119"/>
      <c r="K259" s="119"/>
      <c r="L259" s="119"/>
      <c r="M259" s="119"/>
      <c r="N259" s="119"/>
      <c r="O259" s="119"/>
      <c r="P259" s="119"/>
      <c r="Q259" s="119"/>
      <c r="R259" s="3"/>
      <c r="S259" s="3"/>
      <c r="T259" s="3"/>
      <c r="U259" s="3"/>
      <c r="V259" s="3"/>
      <c r="W259" s="3"/>
    </row>
    <row r="260" spans="2:23" x14ac:dyDescent="0.2">
      <c r="B260" s="119"/>
      <c r="C260" s="119"/>
      <c r="D260" s="119"/>
      <c r="E260" s="119"/>
      <c r="F260" s="119"/>
      <c r="G260" s="119"/>
      <c r="H260" s="119"/>
      <c r="I260" s="119"/>
      <c r="J260" s="119"/>
      <c r="K260" s="119"/>
      <c r="L260" s="119"/>
      <c r="M260" s="119"/>
      <c r="N260" s="119"/>
      <c r="O260" s="119"/>
      <c r="P260" s="119"/>
      <c r="Q260" s="119"/>
      <c r="R260" s="3"/>
      <c r="S260" s="3"/>
      <c r="T260" s="3"/>
      <c r="U260" s="3"/>
      <c r="V260" s="3"/>
      <c r="W260" s="3"/>
    </row>
    <row r="261" spans="2:23" x14ac:dyDescent="0.2">
      <c r="B261" s="122"/>
      <c r="C261" s="122"/>
      <c r="D261" s="122"/>
      <c r="E261" s="122"/>
      <c r="F261" s="122"/>
      <c r="G261" s="122"/>
      <c r="H261" s="122"/>
      <c r="I261" s="122"/>
      <c r="J261" s="122"/>
      <c r="K261" s="119"/>
      <c r="L261" s="119"/>
      <c r="M261" s="119"/>
      <c r="N261" s="119"/>
      <c r="O261" s="119"/>
      <c r="P261" s="119"/>
      <c r="Q261" s="119"/>
      <c r="R261" s="3"/>
      <c r="S261" s="3"/>
      <c r="T261" s="3"/>
      <c r="U261" s="3"/>
      <c r="V261" s="3"/>
      <c r="W261" s="3"/>
    </row>
    <row r="262" spans="2:23" x14ac:dyDescent="0.2">
      <c r="B262" s="122"/>
      <c r="C262" s="122"/>
      <c r="D262" s="122"/>
      <c r="E262" s="122"/>
      <c r="F262" s="122"/>
      <c r="G262" s="122"/>
      <c r="H262" s="122"/>
      <c r="I262" s="122"/>
      <c r="J262" s="122"/>
      <c r="K262" s="119"/>
      <c r="L262" s="119"/>
      <c r="M262" s="119"/>
      <c r="N262" s="119"/>
      <c r="O262" s="119"/>
      <c r="P262" s="119"/>
      <c r="Q262" s="119"/>
      <c r="R262" s="3"/>
      <c r="S262" s="3"/>
      <c r="T262" s="3"/>
      <c r="U262" s="3"/>
      <c r="V262" s="3"/>
      <c r="W262" s="3"/>
    </row>
    <row r="263" spans="2:23" x14ac:dyDescent="0.2">
      <c r="B263" s="122"/>
      <c r="C263" s="122"/>
      <c r="D263" s="122"/>
      <c r="E263" s="122"/>
      <c r="F263" s="122"/>
      <c r="G263" s="122"/>
      <c r="H263" s="122"/>
      <c r="I263" s="122"/>
      <c r="J263" s="122"/>
      <c r="K263" s="119"/>
      <c r="L263" s="119"/>
      <c r="M263" s="119"/>
      <c r="N263" s="119"/>
      <c r="O263" s="119"/>
      <c r="P263" s="119"/>
      <c r="Q263" s="119"/>
      <c r="R263" s="3"/>
      <c r="S263" s="3"/>
      <c r="T263" s="3"/>
      <c r="U263" s="3"/>
      <c r="V263" s="3"/>
      <c r="W263" s="3"/>
    </row>
    <row r="264" spans="2:23" x14ac:dyDescent="0.2">
      <c r="B264" s="122"/>
      <c r="C264" s="122"/>
      <c r="D264" s="122"/>
      <c r="E264" s="122"/>
      <c r="F264" s="122"/>
      <c r="G264" s="122"/>
      <c r="H264" s="122"/>
      <c r="I264" s="122"/>
      <c r="J264" s="122"/>
      <c r="K264" s="119"/>
      <c r="L264" s="119"/>
      <c r="M264" s="119"/>
      <c r="N264" s="119"/>
      <c r="O264" s="119"/>
      <c r="P264" s="119"/>
      <c r="Q264" s="119"/>
      <c r="R264" s="3"/>
      <c r="S264" s="3"/>
      <c r="T264" s="3"/>
      <c r="U264" s="3"/>
      <c r="V264" s="3"/>
      <c r="W264" s="3"/>
    </row>
    <row r="265" spans="2:23" x14ac:dyDescent="0.2">
      <c r="B265" s="125" t="s">
        <v>73</v>
      </c>
      <c r="C265" s="122"/>
      <c r="D265" s="122"/>
      <c r="E265" s="122"/>
      <c r="F265" s="122"/>
      <c r="G265" s="122"/>
      <c r="H265" s="122"/>
      <c r="I265" s="122"/>
      <c r="J265" s="122"/>
      <c r="K265" s="119"/>
      <c r="L265" s="119"/>
      <c r="M265" s="119"/>
      <c r="N265" s="119"/>
      <c r="O265" s="119"/>
      <c r="P265" s="119"/>
      <c r="Q265" s="119"/>
      <c r="R265" s="3"/>
      <c r="S265" s="3"/>
      <c r="T265" s="3"/>
      <c r="U265" s="3"/>
      <c r="V265" s="3"/>
      <c r="W265" s="3"/>
    </row>
    <row r="266" spans="2:23" x14ac:dyDescent="0.2">
      <c r="B266" s="125" t="s">
        <v>4</v>
      </c>
      <c r="C266" s="122">
        <f>$C$6</f>
        <v>0</v>
      </c>
      <c r="D266" s="122"/>
      <c r="E266" s="122"/>
      <c r="F266" s="122"/>
      <c r="G266" s="122"/>
      <c r="H266" s="122"/>
      <c r="I266" s="122"/>
      <c r="J266" s="122"/>
      <c r="K266" s="119"/>
      <c r="L266" s="119"/>
      <c r="M266" s="119"/>
      <c r="N266" s="119"/>
      <c r="O266" s="119"/>
      <c r="P266" s="119"/>
      <c r="Q266" s="119"/>
      <c r="R266" s="3"/>
      <c r="S266" s="3"/>
      <c r="T266" s="3"/>
      <c r="U266" s="3"/>
      <c r="V266" s="3"/>
      <c r="W266" s="3"/>
    </row>
    <row r="267" spans="2:23" x14ac:dyDescent="0.2">
      <c r="B267" s="122"/>
      <c r="C267" s="122"/>
      <c r="D267" s="122"/>
      <c r="E267" s="122"/>
      <c r="F267" s="122"/>
      <c r="G267" s="122"/>
      <c r="H267" s="122"/>
      <c r="I267" s="122"/>
      <c r="J267" s="122"/>
      <c r="K267" s="119"/>
      <c r="L267" s="119"/>
      <c r="M267" s="119"/>
      <c r="N267" s="119"/>
      <c r="O267" s="119"/>
      <c r="P267" s="119"/>
      <c r="Q267" s="119"/>
      <c r="R267" s="3"/>
      <c r="S267" s="3"/>
      <c r="T267" s="3"/>
      <c r="U267" s="3"/>
      <c r="V267" s="3"/>
      <c r="W267" s="3"/>
    </row>
    <row r="268" spans="2:23" x14ac:dyDescent="0.2">
      <c r="B268" s="123" t="str">
        <f>$C$11</f>
        <v>Fertilizer</v>
      </c>
      <c r="C268" s="122" t="s">
        <v>68</v>
      </c>
      <c r="D268" s="122"/>
      <c r="E268" s="122"/>
      <c r="F268" s="123" t="str">
        <f>$C$12</f>
        <v>Water</v>
      </c>
      <c r="G268" s="122" t="s">
        <v>68</v>
      </c>
      <c r="H268" s="122"/>
      <c r="I268" s="122"/>
      <c r="J268" s="122"/>
      <c r="K268" s="119"/>
      <c r="L268" s="119"/>
      <c r="M268" s="119"/>
      <c r="N268" s="119"/>
      <c r="O268" s="119"/>
      <c r="P268" s="119"/>
      <c r="Q268" s="119"/>
      <c r="R268" s="3"/>
      <c r="S268" s="3"/>
      <c r="T268" s="3"/>
      <c r="U268" s="3"/>
      <c r="V268" s="3"/>
      <c r="W268" s="3"/>
    </row>
    <row r="269" spans="2:23" x14ac:dyDescent="0.2">
      <c r="B269" s="122">
        <f>$D$11</f>
        <v>0</v>
      </c>
      <c r="C269" s="122">
        <f>$D$80</f>
        <v>9.9999999999999867E-2</v>
      </c>
      <c r="D269" s="122"/>
      <c r="E269" s="122"/>
      <c r="F269" s="122">
        <f>$D$12</f>
        <v>5</v>
      </c>
      <c r="G269" s="122">
        <f>$E$80</f>
        <v>9.9999999999999978E-2</v>
      </c>
      <c r="H269" s="122"/>
      <c r="I269" s="122"/>
      <c r="J269" s="122"/>
      <c r="K269" s="119"/>
      <c r="L269" s="119"/>
      <c r="M269" s="119"/>
      <c r="N269" s="119"/>
      <c r="O269" s="119"/>
      <c r="P269" s="119"/>
      <c r="Q269" s="119"/>
      <c r="R269" s="3"/>
      <c r="S269" s="3"/>
      <c r="T269" s="3"/>
      <c r="U269" s="3"/>
      <c r="V269" s="3"/>
      <c r="W269" s="3"/>
    </row>
    <row r="270" spans="2:23" x14ac:dyDescent="0.2">
      <c r="B270" s="122">
        <f>$E$11</f>
        <v>5</v>
      </c>
      <c r="C270" s="122">
        <f>$D$79</f>
        <v>0.15000000000000002</v>
      </c>
      <c r="D270" s="122"/>
      <c r="E270" s="122"/>
      <c r="F270" s="122">
        <f>$E$12</f>
        <v>10</v>
      </c>
      <c r="G270" s="122">
        <f>$E$79</f>
        <v>0.14999999999999991</v>
      </c>
      <c r="H270" s="122"/>
      <c r="I270" s="122"/>
      <c r="J270" s="122"/>
      <c r="K270" s="119"/>
      <c r="L270" s="119"/>
      <c r="M270" s="119"/>
      <c r="N270" s="119"/>
      <c r="O270" s="119"/>
      <c r="P270" s="119"/>
      <c r="Q270" s="119"/>
      <c r="R270" s="3"/>
      <c r="S270" s="3"/>
      <c r="T270" s="3"/>
      <c r="U270" s="3"/>
      <c r="V270" s="3"/>
      <c r="W270" s="3"/>
    </row>
    <row r="271" spans="2:23" x14ac:dyDescent="0.2">
      <c r="B271" s="122"/>
      <c r="C271" s="122"/>
      <c r="D271" s="122"/>
      <c r="E271" s="122"/>
      <c r="F271" s="122"/>
      <c r="G271" s="122"/>
      <c r="H271" s="122"/>
      <c r="I271" s="122"/>
      <c r="J271" s="122"/>
      <c r="K271" s="119"/>
      <c r="L271" s="119"/>
      <c r="M271" s="119"/>
      <c r="N271" s="119"/>
      <c r="O271" s="119"/>
      <c r="P271" s="119"/>
      <c r="Q271" s="119"/>
      <c r="R271" s="3"/>
      <c r="S271" s="3"/>
      <c r="T271" s="3"/>
      <c r="U271" s="3"/>
      <c r="V271" s="3"/>
      <c r="W271" s="3"/>
    </row>
    <row r="272" spans="2:23" x14ac:dyDescent="0.2">
      <c r="B272" s="122"/>
      <c r="C272" s="122"/>
      <c r="D272" s="122"/>
      <c r="E272" s="122"/>
      <c r="F272" s="122"/>
      <c r="G272" s="122"/>
      <c r="H272" s="122"/>
      <c r="I272" s="122"/>
      <c r="J272" s="122"/>
      <c r="K272" s="119"/>
      <c r="L272" s="119"/>
      <c r="M272" s="119"/>
      <c r="N272" s="119"/>
      <c r="O272" s="119"/>
      <c r="P272" s="119"/>
      <c r="Q272" s="119"/>
      <c r="R272" s="3"/>
      <c r="S272" s="3"/>
      <c r="T272" s="3"/>
      <c r="U272" s="3"/>
      <c r="V272" s="3"/>
      <c r="W272" s="3"/>
    </row>
    <row r="273" spans="2:23" x14ac:dyDescent="0.2">
      <c r="B273" s="126">
        <f>MIN(C269:C270,G269:G270)</f>
        <v>9.9999999999999867E-2</v>
      </c>
      <c r="C273" s="126">
        <f>B273-(B273*0.05)</f>
        <v>9.4999999999999876E-2</v>
      </c>
      <c r="D273" s="122"/>
      <c r="E273" s="122"/>
      <c r="F273" s="122"/>
      <c r="G273" s="122"/>
      <c r="H273" s="122"/>
      <c r="I273" s="122"/>
      <c r="J273" s="122"/>
      <c r="K273" s="119"/>
      <c r="L273" s="119"/>
      <c r="M273" s="119"/>
      <c r="N273" s="119"/>
      <c r="O273" s="119"/>
      <c r="P273" s="119"/>
      <c r="Q273" s="119"/>
      <c r="R273" s="3"/>
      <c r="S273" s="3"/>
      <c r="T273" s="3"/>
      <c r="U273" s="3"/>
      <c r="V273" s="3"/>
      <c r="W273" s="3"/>
    </row>
    <row r="274" spans="2:23" x14ac:dyDescent="0.2">
      <c r="B274" s="126">
        <f>MAX(C269:C270,G269:G270)</f>
        <v>0.15000000000000002</v>
      </c>
      <c r="C274" s="126">
        <f>B274+(B274*0.05)</f>
        <v>0.15750000000000003</v>
      </c>
      <c r="D274" s="122"/>
      <c r="E274" s="122"/>
      <c r="F274" s="122"/>
      <c r="G274" s="122"/>
      <c r="H274" s="122"/>
      <c r="I274" s="122"/>
      <c r="J274" s="122"/>
      <c r="K274" s="119"/>
      <c r="L274" s="119"/>
      <c r="M274" s="119"/>
      <c r="N274" s="119"/>
      <c r="O274" s="119"/>
      <c r="P274" s="119"/>
      <c r="Q274" s="119"/>
      <c r="R274" s="3"/>
      <c r="S274" s="3"/>
      <c r="T274" s="3"/>
      <c r="U274" s="3"/>
      <c r="V274" s="3"/>
      <c r="W274" s="3"/>
    </row>
    <row r="275" spans="2:23" x14ac:dyDescent="0.2">
      <c r="B275" s="122"/>
      <c r="C275" s="122"/>
      <c r="D275" s="122"/>
      <c r="E275" s="122"/>
      <c r="F275" s="122"/>
      <c r="G275" s="122"/>
      <c r="H275" s="122"/>
      <c r="I275" s="122"/>
      <c r="J275" s="122"/>
      <c r="K275" s="119"/>
      <c r="L275" s="119"/>
      <c r="M275" s="119"/>
      <c r="N275" s="119"/>
      <c r="O275" s="119"/>
      <c r="P275" s="119"/>
      <c r="Q275" s="119"/>
      <c r="R275" s="3"/>
      <c r="S275" s="3"/>
      <c r="T275" s="3"/>
      <c r="U275" s="3"/>
      <c r="V275" s="3"/>
      <c r="W275" s="3"/>
    </row>
    <row r="276" spans="2:23" x14ac:dyDescent="0.2">
      <c r="B276" s="122"/>
      <c r="C276" s="122"/>
      <c r="D276" s="122"/>
      <c r="E276" s="122"/>
      <c r="F276" s="122"/>
      <c r="G276" s="122"/>
      <c r="H276" s="122"/>
      <c r="I276" s="122"/>
      <c r="J276" s="122"/>
      <c r="K276" s="119"/>
      <c r="L276" s="119"/>
      <c r="M276" s="119"/>
      <c r="N276" s="119"/>
      <c r="O276" s="119"/>
      <c r="P276" s="119"/>
      <c r="Q276" s="119"/>
      <c r="R276" s="3"/>
      <c r="S276" s="3"/>
      <c r="T276" s="3"/>
      <c r="U276" s="3"/>
      <c r="V276" s="3"/>
      <c r="W276" s="3"/>
    </row>
    <row r="277" spans="2:23" x14ac:dyDescent="0.2">
      <c r="B277" s="122"/>
      <c r="C277" s="122"/>
      <c r="D277" s="122"/>
      <c r="E277" s="122"/>
      <c r="F277" s="122"/>
      <c r="G277" s="122"/>
      <c r="H277" s="122"/>
      <c r="I277" s="122"/>
      <c r="J277" s="122"/>
      <c r="K277" s="119"/>
      <c r="L277" s="119"/>
      <c r="M277" s="119"/>
      <c r="N277" s="119"/>
      <c r="O277" s="119"/>
      <c r="P277" s="119"/>
      <c r="Q277" s="119"/>
      <c r="R277" s="3"/>
      <c r="S277" s="3"/>
      <c r="T277" s="3"/>
      <c r="U277" s="3"/>
      <c r="V277" s="3"/>
      <c r="W277" s="3"/>
    </row>
    <row r="278" spans="2:23" x14ac:dyDescent="0.2">
      <c r="B278" s="122"/>
      <c r="C278" s="122"/>
      <c r="D278" s="122"/>
      <c r="E278" s="122"/>
      <c r="F278" s="122"/>
      <c r="G278" s="122"/>
      <c r="H278" s="122"/>
      <c r="I278" s="122"/>
      <c r="J278" s="122"/>
      <c r="K278" s="119"/>
      <c r="L278" s="119"/>
      <c r="M278" s="119"/>
      <c r="N278" s="119"/>
      <c r="O278" s="119"/>
      <c r="P278" s="119"/>
      <c r="Q278" s="119"/>
      <c r="R278" s="3"/>
      <c r="S278" s="3"/>
      <c r="T278" s="3"/>
      <c r="U278" s="3"/>
      <c r="V278" s="3"/>
      <c r="W278" s="3"/>
    </row>
    <row r="279" spans="2:23" x14ac:dyDescent="0.2">
      <c r="B279" s="122"/>
      <c r="C279" s="122"/>
      <c r="D279" s="122"/>
      <c r="E279" s="122"/>
      <c r="F279" s="122"/>
      <c r="G279" s="122"/>
      <c r="H279" s="122"/>
      <c r="I279" s="122"/>
      <c r="J279" s="122"/>
      <c r="K279" s="119"/>
      <c r="L279" s="119"/>
      <c r="M279" s="119"/>
      <c r="N279" s="119"/>
      <c r="O279" s="119"/>
      <c r="P279" s="119"/>
      <c r="Q279" s="119"/>
      <c r="R279" s="3"/>
      <c r="S279" s="3"/>
      <c r="T279" s="3"/>
      <c r="U279" s="3"/>
      <c r="V279" s="3"/>
      <c r="W279" s="3"/>
    </row>
    <row r="280" spans="2:23" x14ac:dyDescent="0.2">
      <c r="B280" s="122"/>
      <c r="C280" s="122"/>
      <c r="D280" s="122"/>
      <c r="E280" s="122"/>
      <c r="F280" s="122"/>
      <c r="G280" s="122"/>
      <c r="H280" s="122"/>
      <c r="I280" s="122"/>
      <c r="J280" s="122"/>
      <c r="K280" s="119"/>
      <c r="L280" s="119"/>
      <c r="M280" s="119"/>
      <c r="N280" s="119"/>
      <c r="O280" s="119"/>
      <c r="P280" s="119"/>
      <c r="Q280" s="119"/>
      <c r="R280" s="3"/>
      <c r="S280" s="3"/>
      <c r="T280" s="3"/>
      <c r="U280" s="3"/>
      <c r="V280" s="3"/>
      <c r="W280" s="3"/>
    </row>
    <row r="281" spans="2:23" x14ac:dyDescent="0.2">
      <c r="B281" s="122"/>
      <c r="C281" s="122"/>
      <c r="D281" s="122"/>
      <c r="E281" s="122"/>
      <c r="F281" s="122"/>
      <c r="G281" s="122"/>
      <c r="H281" s="122"/>
      <c r="I281" s="122"/>
      <c r="J281" s="122"/>
      <c r="K281" s="119"/>
      <c r="L281" s="119"/>
      <c r="M281" s="119"/>
      <c r="N281" s="119"/>
      <c r="O281" s="119"/>
      <c r="P281" s="119"/>
      <c r="Q281" s="119"/>
      <c r="R281" s="3"/>
      <c r="S281" s="3"/>
      <c r="T281" s="3"/>
      <c r="U281" s="3"/>
      <c r="V281" s="3"/>
      <c r="W281" s="3"/>
    </row>
    <row r="282" spans="2:23" x14ac:dyDescent="0.2">
      <c r="B282" s="122"/>
      <c r="C282" s="122"/>
      <c r="D282" s="122"/>
      <c r="E282" s="122"/>
      <c r="F282" s="122"/>
      <c r="G282" s="122"/>
      <c r="H282" s="122"/>
      <c r="I282" s="122"/>
      <c r="J282" s="122"/>
      <c r="K282" s="119"/>
      <c r="L282" s="119"/>
      <c r="M282" s="119"/>
      <c r="N282" s="119"/>
      <c r="O282" s="119"/>
      <c r="P282" s="119"/>
      <c r="Q282" s="119"/>
      <c r="R282" s="3"/>
      <c r="S282" s="3"/>
      <c r="T282" s="3"/>
      <c r="U282" s="3"/>
      <c r="V282" s="3"/>
      <c r="W282" s="3"/>
    </row>
    <row r="283" spans="2:23" x14ac:dyDescent="0.2">
      <c r="B283" s="122"/>
      <c r="C283" s="122"/>
      <c r="D283" s="122"/>
      <c r="E283" s="122"/>
      <c r="F283" s="122"/>
      <c r="G283" s="122"/>
      <c r="H283" s="122"/>
      <c r="I283" s="122"/>
      <c r="J283" s="122"/>
      <c r="K283" s="119"/>
      <c r="L283" s="119"/>
      <c r="M283" s="119"/>
      <c r="N283" s="119"/>
      <c r="O283" s="119"/>
      <c r="P283" s="119"/>
      <c r="Q283" s="119"/>
      <c r="R283" s="3"/>
      <c r="S283" s="3"/>
      <c r="T283" s="3"/>
      <c r="U283" s="3"/>
      <c r="V283" s="3"/>
      <c r="W283" s="3"/>
    </row>
    <row r="284" spans="2:23" x14ac:dyDescent="0.2">
      <c r="B284" s="122"/>
      <c r="C284" s="122"/>
      <c r="D284" s="122"/>
      <c r="E284" s="122"/>
      <c r="F284" s="122"/>
      <c r="G284" s="122"/>
      <c r="H284" s="122"/>
      <c r="I284" s="122"/>
      <c r="J284" s="122"/>
      <c r="K284" s="119"/>
      <c r="L284" s="119"/>
      <c r="M284" s="119"/>
      <c r="N284" s="119"/>
      <c r="O284" s="119"/>
      <c r="P284" s="119"/>
      <c r="Q284" s="119"/>
      <c r="R284" s="3"/>
      <c r="S284" s="3"/>
      <c r="T284" s="3"/>
      <c r="U284" s="3"/>
      <c r="V284" s="3"/>
      <c r="W284" s="3"/>
    </row>
    <row r="285" spans="2:23" x14ac:dyDescent="0.2">
      <c r="B285" s="122"/>
      <c r="C285" s="122"/>
      <c r="D285" s="122"/>
      <c r="E285" s="122"/>
      <c r="F285" s="122"/>
      <c r="G285" s="122"/>
      <c r="H285" s="122"/>
      <c r="I285" s="122"/>
      <c r="J285" s="122"/>
      <c r="K285" s="119"/>
      <c r="L285" s="119"/>
      <c r="M285" s="119"/>
      <c r="N285" s="119"/>
      <c r="O285" s="119"/>
      <c r="P285" s="119"/>
      <c r="Q285" s="119"/>
      <c r="R285" s="3"/>
      <c r="S285" s="3"/>
      <c r="T285" s="3"/>
      <c r="U285" s="3"/>
      <c r="V285" s="3"/>
      <c r="W285" s="3"/>
    </row>
    <row r="286" spans="2:23" x14ac:dyDescent="0.2">
      <c r="B286" s="122"/>
      <c r="C286" s="122"/>
      <c r="D286" s="122"/>
      <c r="E286" s="122"/>
      <c r="F286" s="122"/>
      <c r="G286" s="122"/>
      <c r="H286" s="122"/>
      <c r="I286" s="122"/>
      <c r="J286" s="122"/>
      <c r="K286" s="119"/>
      <c r="L286" s="119"/>
      <c r="M286" s="119"/>
      <c r="N286" s="119"/>
      <c r="O286" s="119"/>
      <c r="P286" s="119"/>
      <c r="Q286" s="119"/>
      <c r="R286" s="3"/>
      <c r="S286" s="3"/>
      <c r="T286" s="3"/>
      <c r="U286" s="3"/>
      <c r="V286" s="3"/>
      <c r="W286" s="3"/>
    </row>
    <row r="287" spans="2:23" x14ac:dyDescent="0.2">
      <c r="B287" s="122"/>
      <c r="C287" s="122"/>
      <c r="D287" s="122"/>
      <c r="E287" s="122"/>
      <c r="F287" s="122"/>
      <c r="G287" s="122"/>
      <c r="H287" s="122"/>
      <c r="I287" s="122"/>
      <c r="J287" s="122"/>
      <c r="K287" s="119"/>
      <c r="L287" s="119"/>
      <c r="M287" s="119"/>
      <c r="N287" s="119"/>
      <c r="O287" s="119"/>
      <c r="P287" s="119"/>
      <c r="Q287" s="119"/>
      <c r="R287" s="3"/>
      <c r="S287" s="3"/>
      <c r="T287" s="3"/>
      <c r="U287" s="3"/>
      <c r="V287" s="3"/>
      <c r="W287" s="3"/>
    </row>
    <row r="288" spans="2:23" x14ac:dyDescent="0.2">
      <c r="B288" s="122"/>
      <c r="C288" s="122"/>
      <c r="D288" s="122"/>
      <c r="E288" s="122"/>
      <c r="F288" s="122"/>
      <c r="G288" s="122"/>
      <c r="H288" s="122"/>
      <c r="I288" s="122"/>
      <c r="J288" s="122"/>
      <c r="K288" s="119"/>
      <c r="L288" s="119"/>
      <c r="M288" s="119"/>
      <c r="N288" s="119"/>
      <c r="O288" s="119"/>
      <c r="P288" s="119"/>
      <c r="Q288" s="119"/>
      <c r="R288" s="3"/>
      <c r="S288" s="3"/>
      <c r="T288" s="3"/>
      <c r="U288" s="3"/>
      <c r="V288" s="3"/>
      <c r="W288" s="3"/>
    </row>
    <row r="289" spans="2:23" x14ac:dyDescent="0.2">
      <c r="B289" s="122"/>
      <c r="C289" s="122"/>
      <c r="D289" s="122"/>
      <c r="E289" s="122"/>
      <c r="F289" s="122"/>
      <c r="G289" s="122"/>
      <c r="H289" s="122"/>
      <c r="I289" s="122"/>
      <c r="J289" s="122"/>
      <c r="K289" s="119"/>
      <c r="L289" s="119"/>
      <c r="M289" s="119"/>
      <c r="N289" s="119"/>
      <c r="O289" s="119"/>
      <c r="P289" s="119"/>
      <c r="Q289" s="119"/>
      <c r="R289" s="3"/>
      <c r="S289" s="3"/>
      <c r="T289" s="3"/>
      <c r="U289" s="3"/>
      <c r="V289" s="3"/>
      <c r="W289" s="3"/>
    </row>
    <row r="290" spans="2:23" x14ac:dyDescent="0.2">
      <c r="B290" s="122"/>
      <c r="C290" s="122"/>
      <c r="D290" s="122"/>
      <c r="E290" s="122"/>
      <c r="F290" s="122"/>
      <c r="G290" s="122"/>
      <c r="H290" s="122"/>
      <c r="I290" s="122"/>
      <c r="J290" s="122"/>
      <c r="K290" s="119"/>
      <c r="L290" s="119"/>
      <c r="M290" s="119"/>
      <c r="N290" s="119"/>
      <c r="O290" s="119"/>
      <c r="P290" s="119"/>
      <c r="Q290" s="119"/>
      <c r="R290" s="3"/>
      <c r="S290" s="3"/>
      <c r="T290" s="3"/>
      <c r="U290" s="3"/>
      <c r="V290" s="3"/>
      <c r="W290" s="3"/>
    </row>
    <row r="291" spans="2:23" x14ac:dyDescent="0.2">
      <c r="B291" s="122"/>
      <c r="C291" s="122"/>
      <c r="D291" s="122"/>
      <c r="E291" s="122"/>
      <c r="F291" s="122"/>
      <c r="G291" s="122"/>
      <c r="H291" s="122"/>
      <c r="I291" s="122"/>
      <c r="J291" s="122"/>
      <c r="K291" s="119"/>
      <c r="L291" s="119"/>
      <c r="M291" s="119"/>
      <c r="N291" s="119"/>
      <c r="O291" s="119"/>
      <c r="P291" s="119"/>
      <c r="Q291" s="119"/>
      <c r="R291" s="3"/>
      <c r="S291" s="3"/>
      <c r="T291" s="3"/>
      <c r="U291" s="3"/>
      <c r="V291" s="3"/>
      <c r="W291" s="3"/>
    </row>
    <row r="292" spans="2:23" x14ac:dyDescent="0.2">
      <c r="B292" s="122"/>
      <c r="C292" s="122"/>
      <c r="D292" s="122"/>
      <c r="E292" s="122"/>
      <c r="F292" s="122"/>
      <c r="G292" s="122"/>
      <c r="H292" s="122"/>
      <c r="I292" s="122"/>
      <c r="J292" s="122"/>
      <c r="K292" s="119"/>
      <c r="L292" s="119"/>
      <c r="M292" s="119"/>
      <c r="N292" s="119"/>
      <c r="O292" s="119"/>
      <c r="P292" s="119"/>
      <c r="Q292" s="119"/>
      <c r="R292" s="3"/>
      <c r="S292" s="3"/>
      <c r="T292" s="3"/>
      <c r="U292" s="3"/>
      <c r="V292" s="3"/>
      <c r="W292" s="3"/>
    </row>
    <row r="293" spans="2:23" x14ac:dyDescent="0.2">
      <c r="B293" s="122"/>
      <c r="C293" s="122"/>
      <c r="D293" s="122"/>
      <c r="E293" s="122"/>
      <c r="F293" s="122"/>
      <c r="G293" s="122"/>
      <c r="H293" s="122"/>
      <c r="I293" s="122"/>
      <c r="J293" s="122"/>
      <c r="K293" s="119"/>
      <c r="L293" s="119"/>
      <c r="M293" s="119"/>
      <c r="N293" s="119"/>
      <c r="O293" s="119"/>
      <c r="P293" s="119"/>
      <c r="Q293" s="119"/>
      <c r="R293" s="3"/>
      <c r="S293" s="3"/>
      <c r="T293" s="3"/>
      <c r="U293" s="3"/>
      <c r="V293" s="3"/>
      <c r="W293" s="3"/>
    </row>
    <row r="294" spans="2:23" x14ac:dyDescent="0.2">
      <c r="B294" s="122"/>
      <c r="C294" s="122"/>
      <c r="D294" s="122"/>
      <c r="E294" s="122"/>
      <c r="F294" s="122"/>
      <c r="G294" s="122"/>
      <c r="H294" s="122"/>
      <c r="I294" s="122"/>
      <c r="J294" s="122"/>
      <c r="K294" s="119"/>
      <c r="L294" s="119"/>
      <c r="M294" s="119"/>
      <c r="N294" s="119"/>
      <c r="O294" s="119"/>
      <c r="P294" s="119"/>
      <c r="Q294" s="119"/>
      <c r="R294" s="3"/>
      <c r="S294" s="3"/>
      <c r="T294" s="3"/>
      <c r="U294" s="3"/>
      <c r="V294" s="3"/>
      <c r="W294" s="3"/>
    </row>
    <row r="295" spans="2:23" x14ac:dyDescent="0.2">
      <c r="B295" s="122"/>
      <c r="C295" s="122"/>
      <c r="D295" s="122"/>
      <c r="E295" s="122"/>
      <c r="F295" s="122"/>
      <c r="G295" s="122"/>
      <c r="H295" s="122"/>
      <c r="I295" s="122"/>
      <c r="J295" s="122"/>
      <c r="K295" s="119"/>
      <c r="L295" s="119"/>
      <c r="M295" s="119"/>
      <c r="N295" s="119"/>
      <c r="O295" s="119"/>
      <c r="P295" s="119"/>
      <c r="Q295" s="119"/>
      <c r="R295" s="3"/>
      <c r="S295" s="3"/>
      <c r="T295" s="3"/>
      <c r="U295" s="3"/>
      <c r="V295" s="3"/>
      <c r="W295" s="3"/>
    </row>
    <row r="296" spans="2:23" x14ac:dyDescent="0.2">
      <c r="B296" s="122"/>
      <c r="C296" s="122"/>
      <c r="D296" s="122"/>
      <c r="E296" s="122"/>
      <c r="F296" s="122"/>
      <c r="G296" s="122"/>
      <c r="H296" s="122"/>
      <c r="I296" s="122"/>
      <c r="J296" s="122"/>
      <c r="K296" s="119"/>
      <c r="L296" s="119"/>
      <c r="M296" s="119"/>
      <c r="N296" s="119"/>
      <c r="O296" s="119"/>
      <c r="P296" s="119"/>
      <c r="Q296" s="119"/>
      <c r="R296" s="3"/>
      <c r="S296" s="3"/>
      <c r="T296" s="3"/>
      <c r="U296" s="3"/>
      <c r="V296" s="3"/>
      <c r="W296" s="3"/>
    </row>
    <row r="297" spans="2:23" x14ac:dyDescent="0.2">
      <c r="B297" s="122"/>
      <c r="C297" s="122"/>
      <c r="D297" s="122"/>
      <c r="E297" s="122"/>
      <c r="F297" s="122"/>
      <c r="G297" s="122"/>
      <c r="H297" s="122"/>
      <c r="I297" s="122"/>
      <c r="J297" s="122"/>
      <c r="K297" s="119"/>
      <c r="L297" s="119"/>
      <c r="M297" s="119"/>
      <c r="N297" s="119"/>
      <c r="O297" s="119"/>
      <c r="P297" s="119"/>
      <c r="Q297" s="119"/>
      <c r="R297" s="3"/>
      <c r="S297" s="3"/>
      <c r="T297" s="3"/>
      <c r="U297" s="3"/>
      <c r="V297" s="3"/>
      <c r="W297" s="3"/>
    </row>
    <row r="298" spans="2:23" x14ac:dyDescent="0.2">
      <c r="B298" s="122"/>
      <c r="C298" s="122"/>
      <c r="D298" s="122"/>
      <c r="E298" s="122"/>
      <c r="F298" s="122"/>
      <c r="G298" s="122"/>
      <c r="H298" s="122"/>
      <c r="I298" s="122"/>
      <c r="J298" s="122"/>
      <c r="K298" s="119"/>
      <c r="L298" s="119"/>
      <c r="M298" s="119"/>
      <c r="N298" s="119"/>
      <c r="O298" s="119"/>
      <c r="P298" s="119"/>
      <c r="Q298" s="119"/>
      <c r="R298" s="3"/>
      <c r="S298" s="3"/>
      <c r="T298" s="3"/>
      <c r="U298" s="3"/>
      <c r="V298" s="3"/>
      <c r="W298" s="3"/>
    </row>
    <row r="299" spans="2:23" x14ac:dyDescent="0.2">
      <c r="B299" s="122"/>
      <c r="C299" s="122"/>
      <c r="D299" s="122"/>
      <c r="E299" s="122"/>
      <c r="F299" s="122"/>
      <c r="G299" s="122"/>
      <c r="H299" s="122"/>
      <c r="I299" s="122"/>
      <c r="J299" s="122"/>
      <c r="K299" s="119"/>
      <c r="L299" s="119"/>
      <c r="M299" s="119"/>
      <c r="N299" s="119"/>
      <c r="O299" s="119"/>
      <c r="P299" s="119"/>
      <c r="Q299" s="119"/>
      <c r="R299" s="3"/>
      <c r="S299" s="3"/>
      <c r="T299" s="3"/>
      <c r="U299" s="3"/>
      <c r="V299" s="3"/>
      <c r="W299" s="3"/>
    </row>
    <row r="300" spans="2:23" x14ac:dyDescent="0.2">
      <c r="B300" s="122"/>
      <c r="C300" s="122"/>
      <c r="D300" s="122"/>
      <c r="E300" s="122"/>
      <c r="F300" s="122"/>
      <c r="G300" s="122"/>
      <c r="H300" s="122"/>
      <c r="I300" s="122"/>
      <c r="J300" s="122"/>
      <c r="K300" s="119"/>
      <c r="L300" s="119"/>
      <c r="M300" s="119"/>
      <c r="N300" s="119"/>
      <c r="O300" s="119"/>
      <c r="P300" s="119"/>
      <c r="Q300" s="119"/>
      <c r="R300" s="3"/>
      <c r="S300" s="3"/>
      <c r="T300" s="3"/>
      <c r="U300" s="3"/>
      <c r="V300" s="3"/>
      <c r="W300" s="3"/>
    </row>
    <row r="301" spans="2:23" x14ac:dyDescent="0.2">
      <c r="B301" s="122"/>
      <c r="C301" s="122"/>
      <c r="D301" s="122"/>
      <c r="E301" s="122"/>
      <c r="F301" s="122"/>
      <c r="G301" s="122"/>
      <c r="H301" s="122"/>
      <c r="I301" s="122"/>
      <c r="J301" s="122"/>
      <c r="K301" s="119"/>
      <c r="L301" s="119"/>
      <c r="M301" s="119"/>
      <c r="N301" s="119"/>
      <c r="O301" s="119"/>
      <c r="P301" s="119"/>
      <c r="Q301" s="119"/>
      <c r="R301" s="3"/>
      <c r="S301" s="3"/>
      <c r="T301" s="3"/>
      <c r="U301" s="3"/>
      <c r="V301" s="3"/>
      <c r="W301" s="3"/>
    </row>
    <row r="302" spans="2:23" x14ac:dyDescent="0.2">
      <c r="B302" s="122"/>
      <c r="C302" s="122"/>
      <c r="D302" s="122"/>
      <c r="E302" s="122"/>
      <c r="F302" s="122"/>
      <c r="G302" s="122"/>
      <c r="H302" s="122"/>
      <c r="I302" s="122"/>
      <c r="J302" s="122"/>
      <c r="K302" s="119"/>
      <c r="L302" s="119"/>
      <c r="M302" s="119"/>
      <c r="N302" s="119"/>
      <c r="O302" s="119"/>
      <c r="P302" s="119"/>
      <c r="Q302" s="119"/>
      <c r="R302" s="3"/>
      <c r="S302" s="3"/>
      <c r="T302" s="3"/>
      <c r="U302" s="3"/>
      <c r="V302" s="3"/>
      <c r="W302" s="3"/>
    </row>
    <row r="303" spans="2:23" x14ac:dyDescent="0.2">
      <c r="B303" s="122"/>
      <c r="C303" s="122"/>
      <c r="D303" s="122"/>
      <c r="E303" s="122"/>
      <c r="F303" s="122"/>
      <c r="G303" s="122"/>
      <c r="H303" s="122"/>
      <c r="I303" s="122"/>
      <c r="J303" s="122"/>
      <c r="K303" s="119"/>
      <c r="L303" s="119"/>
      <c r="M303" s="119"/>
      <c r="N303" s="119"/>
      <c r="O303" s="119"/>
      <c r="P303" s="119"/>
      <c r="Q303" s="119"/>
      <c r="R303" s="3"/>
      <c r="S303" s="3"/>
      <c r="T303" s="3"/>
      <c r="U303" s="3"/>
      <c r="V303" s="3"/>
      <c r="W303" s="3"/>
    </row>
    <row r="304" spans="2:23" x14ac:dyDescent="0.2">
      <c r="B304" s="122"/>
      <c r="C304" s="122"/>
      <c r="D304" s="122"/>
      <c r="E304" s="122"/>
      <c r="F304" s="122"/>
      <c r="G304" s="122"/>
      <c r="H304" s="122"/>
      <c r="I304" s="122"/>
      <c r="J304" s="122"/>
      <c r="K304" s="119"/>
      <c r="L304" s="119"/>
      <c r="M304" s="119"/>
      <c r="N304" s="119"/>
      <c r="O304" s="119"/>
      <c r="P304" s="119"/>
      <c r="Q304" s="119"/>
      <c r="R304" s="3"/>
      <c r="S304" s="3"/>
      <c r="T304" s="3"/>
      <c r="U304" s="3"/>
      <c r="V304" s="3"/>
      <c r="W304" s="3"/>
    </row>
    <row r="305" spans="2:23" x14ac:dyDescent="0.2">
      <c r="B305" s="122"/>
      <c r="C305" s="122"/>
      <c r="D305" s="122"/>
      <c r="E305" s="122"/>
      <c r="F305" s="122"/>
      <c r="G305" s="122"/>
      <c r="H305" s="122"/>
      <c r="I305" s="122"/>
      <c r="J305" s="122"/>
      <c r="K305" s="119"/>
      <c r="L305" s="119"/>
      <c r="M305" s="119"/>
      <c r="N305" s="119"/>
      <c r="O305" s="119"/>
      <c r="P305" s="119"/>
      <c r="Q305" s="119"/>
      <c r="R305" s="3"/>
      <c r="S305" s="3"/>
      <c r="T305" s="3"/>
      <c r="U305" s="3"/>
      <c r="V305" s="3"/>
      <c r="W305" s="3"/>
    </row>
    <row r="306" spans="2:23" x14ac:dyDescent="0.2">
      <c r="B306" s="122"/>
      <c r="C306" s="122"/>
      <c r="D306" s="122"/>
      <c r="E306" s="122"/>
      <c r="F306" s="122"/>
      <c r="G306" s="122"/>
      <c r="H306" s="122"/>
      <c r="I306" s="122"/>
      <c r="J306" s="122"/>
      <c r="K306" s="119"/>
      <c r="L306" s="119"/>
      <c r="M306" s="119"/>
      <c r="N306" s="119"/>
      <c r="O306" s="119"/>
      <c r="P306" s="119"/>
      <c r="Q306" s="119"/>
      <c r="R306" s="3"/>
      <c r="S306" s="3"/>
      <c r="T306" s="3"/>
      <c r="U306" s="3"/>
      <c r="V306" s="3"/>
      <c r="W306" s="3"/>
    </row>
    <row r="307" spans="2:23" x14ac:dyDescent="0.2">
      <c r="B307" s="122"/>
      <c r="C307" s="122"/>
      <c r="D307" s="122"/>
      <c r="E307" s="122"/>
      <c r="F307" s="122"/>
      <c r="G307" s="122"/>
      <c r="H307" s="122"/>
      <c r="I307" s="122"/>
      <c r="J307" s="122"/>
      <c r="K307" s="119"/>
      <c r="L307" s="119"/>
      <c r="M307" s="119"/>
      <c r="N307" s="119"/>
      <c r="O307" s="119"/>
      <c r="P307" s="119"/>
      <c r="Q307" s="119"/>
      <c r="R307" s="3"/>
      <c r="S307" s="3"/>
      <c r="T307" s="3"/>
      <c r="U307" s="3"/>
      <c r="V307" s="3"/>
      <c r="W307" s="3"/>
    </row>
    <row r="308" spans="2:23" x14ac:dyDescent="0.2">
      <c r="B308" s="122"/>
      <c r="C308" s="122"/>
      <c r="D308" s="122"/>
      <c r="E308" s="122"/>
      <c r="F308" s="122"/>
      <c r="G308" s="122"/>
      <c r="H308" s="122"/>
      <c r="I308" s="122"/>
      <c r="J308" s="122"/>
      <c r="K308" s="119"/>
      <c r="L308" s="119"/>
      <c r="M308" s="119"/>
      <c r="N308" s="119"/>
      <c r="O308" s="119"/>
      <c r="P308" s="119"/>
      <c r="Q308" s="119"/>
      <c r="R308" s="3"/>
      <c r="S308" s="3"/>
      <c r="T308" s="3"/>
      <c r="U308" s="3"/>
      <c r="V308" s="3"/>
      <c r="W308" s="3"/>
    </row>
    <row r="309" spans="2:23" x14ac:dyDescent="0.2">
      <c r="B309" s="122"/>
      <c r="C309" s="122"/>
      <c r="D309" s="122"/>
      <c r="E309" s="122"/>
      <c r="F309" s="122"/>
      <c r="G309" s="122"/>
      <c r="H309" s="122"/>
      <c r="I309" s="122"/>
      <c r="J309" s="122"/>
      <c r="K309" s="119"/>
      <c r="L309" s="119"/>
      <c r="M309" s="119"/>
      <c r="N309" s="119"/>
      <c r="O309" s="119"/>
      <c r="P309" s="119"/>
      <c r="Q309" s="119"/>
      <c r="R309" s="3"/>
      <c r="S309" s="3"/>
      <c r="T309" s="3"/>
      <c r="U309" s="3"/>
      <c r="V309" s="3"/>
      <c r="W309" s="3"/>
    </row>
    <row r="310" spans="2:23" x14ac:dyDescent="0.2">
      <c r="B310" s="122"/>
      <c r="C310" s="122"/>
      <c r="D310" s="122"/>
      <c r="E310" s="122"/>
      <c r="F310" s="122"/>
      <c r="G310" s="122"/>
      <c r="H310" s="122"/>
      <c r="I310" s="122"/>
      <c r="J310" s="122"/>
      <c r="K310" s="119"/>
      <c r="L310" s="119"/>
      <c r="M310" s="119"/>
      <c r="N310" s="119"/>
      <c r="O310" s="119"/>
      <c r="P310" s="119"/>
      <c r="Q310" s="119"/>
      <c r="R310" s="3"/>
      <c r="S310" s="3"/>
      <c r="T310" s="3"/>
      <c r="U310" s="3"/>
      <c r="V310" s="3"/>
      <c r="W310" s="3"/>
    </row>
    <row r="311" spans="2:23" x14ac:dyDescent="0.2">
      <c r="B311" s="122"/>
      <c r="C311" s="122"/>
      <c r="D311" s="122"/>
      <c r="E311" s="122"/>
      <c r="F311" s="122"/>
      <c r="G311" s="122"/>
      <c r="H311" s="122"/>
      <c r="I311" s="122"/>
      <c r="J311" s="122"/>
      <c r="K311" s="119"/>
      <c r="L311" s="119"/>
      <c r="M311" s="119"/>
      <c r="N311" s="119"/>
      <c r="O311" s="119"/>
      <c r="P311" s="119"/>
      <c r="Q311" s="119"/>
      <c r="R311" s="3"/>
      <c r="S311" s="3"/>
      <c r="T311" s="3"/>
      <c r="U311" s="3"/>
      <c r="V311" s="3"/>
      <c r="W311" s="3"/>
    </row>
    <row r="312" spans="2:23" x14ac:dyDescent="0.2">
      <c r="B312" s="122"/>
      <c r="C312" s="122"/>
      <c r="D312" s="122"/>
      <c r="E312" s="122"/>
      <c r="F312" s="122"/>
      <c r="G312" s="122"/>
      <c r="H312" s="122"/>
      <c r="I312" s="122"/>
      <c r="J312" s="122"/>
      <c r="K312" s="119"/>
      <c r="L312" s="119"/>
      <c r="M312" s="119"/>
      <c r="N312" s="119"/>
      <c r="O312" s="119"/>
      <c r="P312" s="119"/>
      <c r="Q312" s="119"/>
      <c r="R312" s="3"/>
      <c r="S312" s="3"/>
      <c r="T312" s="3"/>
      <c r="U312" s="3"/>
      <c r="V312" s="3"/>
      <c r="W312" s="3"/>
    </row>
    <row r="313" spans="2:23" x14ac:dyDescent="0.2">
      <c r="B313" s="122"/>
      <c r="C313" s="122"/>
      <c r="D313" s="122"/>
      <c r="E313" s="122"/>
      <c r="F313" s="122"/>
      <c r="G313" s="122"/>
      <c r="H313" s="122"/>
      <c r="I313" s="122"/>
      <c r="J313" s="122"/>
      <c r="K313" s="119"/>
      <c r="L313" s="119"/>
      <c r="M313" s="119"/>
      <c r="N313" s="119"/>
      <c r="O313" s="119"/>
      <c r="P313" s="119"/>
      <c r="Q313" s="119"/>
      <c r="R313" s="3"/>
      <c r="S313" s="3"/>
      <c r="T313" s="3"/>
      <c r="U313" s="3"/>
      <c r="V313" s="3"/>
      <c r="W313" s="3"/>
    </row>
    <row r="314" spans="2:23" x14ac:dyDescent="0.2">
      <c r="B314" s="122"/>
      <c r="C314" s="122"/>
      <c r="D314" s="122"/>
      <c r="E314" s="122"/>
      <c r="F314" s="122"/>
      <c r="G314" s="122"/>
      <c r="H314" s="122"/>
      <c r="I314" s="122"/>
      <c r="J314" s="122"/>
      <c r="K314" s="119"/>
      <c r="L314" s="119"/>
      <c r="M314" s="119"/>
      <c r="N314" s="119"/>
      <c r="O314" s="119"/>
      <c r="P314" s="119"/>
      <c r="Q314" s="119"/>
      <c r="R314" s="3"/>
      <c r="S314" s="3"/>
      <c r="T314" s="3"/>
      <c r="U314" s="3"/>
      <c r="V314" s="3"/>
      <c r="W314" s="3"/>
    </row>
    <row r="315" spans="2:23" x14ac:dyDescent="0.2">
      <c r="B315" s="122"/>
      <c r="C315" s="122"/>
      <c r="D315" s="122"/>
      <c r="E315" s="122"/>
      <c r="F315" s="122"/>
      <c r="G315" s="122"/>
      <c r="H315" s="122"/>
      <c r="I315" s="122"/>
      <c r="J315" s="122"/>
      <c r="K315" s="119"/>
      <c r="L315" s="119"/>
      <c r="M315" s="119"/>
      <c r="N315" s="119"/>
      <c r="O315" s="119"/>
      <c r="P315" s="119"/>
      <c r="Q315" s="119"/>
      <c r="R315" s="3"/>
      <c r="S315" s="3"/>
      <c r="T315" s="3"/>
      <c r="U315" s="3"/>
      <c r="V315" s="3"/>
      <c r="W315" s="3"/>
    </row>
    <row r="316" spans="2:23" x14ac:dyDescent="0.2">
      <c r="B316" s="122"/>
      <c r="C316" s="122"/>
      <c r="D316" s="122"/>
      <c r="E316" s="122"/>
      <c r="F316" s="122"/>
      <c r="G316" s="122"/>
      <c r="H316" s="122"/>
      <c r="I316" s="122"/>
      <c r="J316" s="122"/>
      <c r="K316" s="119"/>
      <c r="L316" s="119"/>
      <c r="M316" s="119"/>
      <c r="N316" s="119"/>
      <c r="O316" s="119"/>
      <c r="P316" s="119"/>
      <c r="Q316" s="119"/>
      <c r="R316" s="3"/>
      <c r="S316" s="3"/>
      <c r="T316" s="3"/>
      <c r="U316" s="3"/>
      <c r="V316" s="3"/>
      <c r="W316" s="3"/>
    </row>
    <row r="317" spans="2:23" x14ac:dyDescent="0.2">
      <c r="B317" s="122"/>
      <c r="C317" s="122"/>
      <c r="D317" s="122"/>
      <c r="E317" s="122"/>
      <c r="F317" s="122"/>
      <c r="G317" s="122"/>
      <c r="H317" s="122"/>
      <c r="I317" s="122"/>
      <c r="J317" s="122"/>
      <c r="K317" s="119"/>
      <c r="L317" s="119"/>
      <c r="M317" s="119"/>
      <c r="N317" s="119"/>
      <c r="O317" s="119"/>
      <c r="P317" s="119"/>
      <c r="Q317" s="119"/>
      <c r="R317" s="3"/>
      <c r="S317" s="3"/>
      <c r="T317" s="3"/>
      <c r="U317" s="3"/>
      <c r="V317" s="3"/>
      <c r="W317" s="3"/>
    </row>
    <row r="318" spans="2:23" x14ac:dyDescent="0.2">
      <c r="B318" s="122"/>
      <c r="C318" s="122"/>
      <c r="D318" s="122"/>
      <c r="E318" s="122"/>
      <c r="F318" s="122"/>
      <c r="G318" s="122"/>
      <c r="H318" s="122"/>
      <c r="I318" s="122"/>
      <c r="J318" s="122"/>
      <c r="K318" s="119"/>
      <c r="L318" s="119"/>
      <c r="M318" s="119"/>
      <c r="N318" s="119"/>
      <c r="O318" s="119"/>
      <c r="P318" s="119"/>
      <c r="Q318" s="119"/>
      <c r="R318" s="3"/>
      <c r="S318" s="3"/>
      <c r="T318" s="3"/>
      <c r="U318" s="3"/>
      <c r="V318" s="3"/>
      <c r="W318" s="3"/>
    </row>
    <row r="319" spans="2:23" x14ac:dyDescent="0.2">
      <c r="B319" s="122"/>
      <c r="C319" s="122"/>
      <c r="D319" s="122"/>
      <c r="E319" s="122"/>
      <c r="F319" s="122"/>
      <c r="G319" s="122"/>
      <c r="H319" s="122"/>
      <c r="I319" s="122"/>
      <c r="J319" s="122"/>
      <c r="K319" s="119"/>
      <c r="L319" s="119"/>
      <c r="M319" s="119"/>
      <c r="N319" s="119"/>
      <c r="O319" s="119"/>
      <c r="P319" s="119"/>
      <c r="Q319" s="119"/>
      <c r="R319" s="3"/>
      <c r="S319" s="3"/>
      <c r="T319" s="3"/>
      <c r="U319" s="3"/>
      <c r="V319" s="3"/>
      <c r="W319" s="3"/>
    </row>
    <row r="320" spans="2:23" x14ac:dyDescent="0.2">
      <c r="B320" s="122"/>
      <c r="C320" s="122"/>
      <c r="D320" s="122"/>
      <c r="E320" s="122"/>
      <c r="F320" s="122"/>
      <c r="G320" s="122"/>
      <c r="H320" s="122"/>
      <c r="I320" s="122"/>
      <c r="J320" s="122"/>
      <c r="K320" s="119"/>
      <c r="L320" s="119"/>
      <c r="M320" s="119"/>
      <c r="N320" s="119"/>
      <c r="O320" s="119"/>
      <c r="P320" s="119"/>
      <c r="Q320" s="119"/>
      <c r="R320" s="3"/>
      <c r="S320" s="3"/>
      <c r="T320" s="3"/>
      <c r="U320" s="3"/>
      <c r="V320" s="3"/>
      <c r="W320" s="3"/>
    </row>
    <row r="321" spans="2:23" x14ac:dyDescent="0.2">
      <c r="B321" s="122"/>
      <c r="C321" s="122"/>
      <c r="D321" s="122"/>
      <c r="E321" s="122"/>
      <c r="F321" s="122"/>
      <c r="G321" s="122"/>
      <c r="H321" s="122"/>
      <c r="I321" s="122"/>
      <c r="J321" s="122"/>
      <c r="K321" s="119"/>
      <c r="L321" s="119"/>
      <c r="M321" s="119"/>
      <c r="N321" s="119"/>
      <c r="O321" s="119"/>
      <c r="P321" s="119"/>
      <c r="Q321" s="119"/>
      <c r="R321" s="3"/>
      <c r="S321" s="3"/>
      <c r="T321" s="3"/>
      <c r="U321" s="3"/>
      <c r="V321" s="3"/>
      <c r="W321" s="3"/>
    </row>
    <row r="322" spans="2:23" x14ac:dyDescent="0.2">
      <c r="B322" s="122"/>
      <c r="C322" s="122"/>
      <c r="D322" s="122"/>
      <c r="E322" s="122"/>
      <c r="F322" s="122"/>
      <c r="G322" s="122"/>
      <c r="H322" s="122"/>
      <c r="I322" s="122"/>
      <c r="J322" s="122"/>
      <c r="K322" s="119"/>
      <c r="L322" s="119"/>
      <c r="M322" s="119"/>
      <c r="N322" s="119"/>
      <c r="O322" s="119"/>
      <c r="P322" s="119"/>
      <c r="Q322" s="119"/>
      <c r="R322" s="3"/>
      <c r="S322" s="3"/>
      <c r="T322" s="3"/>
      <c r="U322" s="3"/>
      <c r="V322" s="3"/>
      <c r="W322" s="3"/>
    </row>
    <row r="323" spans="2:23" x14ac:dyDescent="0.2">
      <c r="B323" s="122"/>
      <c r="C323" s="122"/>
      <c r="D323" s="122"/>
      <c r="E323" s="122"/>
      <c r="F323" s="122"/>
      <c r="G323" s="122"/>
      <c r="H323" s="122"/>
      <c r="I323" s="122"/>
      <c r="J323" s="122"/>
      <c r="K323" s="119"/>
      <c r="L323" s="119"/>
      <c r="M323" s="119"/>
      <c r="N323" s="119"/>
      <c r="O323" s="119"/>
      <c r="P323" s="119"/>
      <c r="Q323" s="119"/>
      <c r="R323" s="3"/>
      <c r="S323" s="3"/>
      <c r="T323" s="3"/>
      <c r="U323" s="3"/>
      <c r="V323" s="3"/>
      <c r="W323" s="3"/>
    </row>
    <row r="324" spans="2:23" x14ac:dyDescent="0.2">
      <c r="B324" s="122"/>
      <c r="C324" s="122"/>
      <c r="D324" s="122"/>
      <c r="E324" s="122"/>
      <c r="F324" s="122"/>
      <c r="G324" s="122"/>
      <c r="H324" s="122"/>
      <c r="I324" s="122"/>
      <c r="J324" s="122"/>
      <c r="K324" s="119"/>
      <c r="L324" s="119"/>
      <c r="M324" s="119"/>
      <c r="N324" s="119"/>
      <c r="O324" s="119"/>
      <c r="P324" s="119"/>
      <c r="Q324" s="119"/>
      <c r="R324" s="3"/>
      <c r="S324" s="3"/>
      <c r="T324" s="3"/>
      <c r="U324" s="3"/>
      <c r="V324" s="3"/>
      <c r="W324" s="3"/>
    </row>
    <row r="325" spans="2:23" x14ac:dyDescent="0.2">
      <c r="B325" s="122"/>
      <c r="C325" s="122"/>
      <c r="D325" s="122"/>
      <c r="E325" s="122"/>
      <c r="F325" s="122"/>
      <c r="G325" s="122"/>
      <c r="H325" s="122"/>
      <c r="I325" s="122"/>
      <c r="J325" s="122"/>
      <c r="K325" s="119"/>
      <c r="L325" s="119"/>
      <c r="M325" s="119"/>
      <c r="N325" s="119"/>
      <c r="O325" s="119"/>
      <c r="P325" s="119"/>
      <c r="Q325" s="119"/>
      <c r="R325" s="3"/>
      <c r="S325" s="3"/>
      <c r="T325" s="3"/>
      <c r="U325" s="3"/>
      <c r="V325" s="3"/>
      <c r="W325" s="3"/>
    </row>
    <row r="326" spans="2:23" x14ac:dyDescent="0.2">
      <c r="B326" s="122"/>
      <c r="C326" s="122"/>
      <c r="D326" s="122"/>
      <c r="E326" s="122"/>
      <c r="F326" s="122"/>
      <c r="G326" s="122"/>
      <c r="H326" s="122"/>
      <c r="I326" s="122"/>
      <c r="J326" s="122"/>
      <c r="K326" s="119"/>
      <c r="L326" s="119"/>
      <c r="M326" s="119"/>
      <c r="N326" s="119"/>
      <c r="O326" s="119"/>
      <c r="P326" s="119"/>
      <c r="Q326" s="119"/>
      <c r="R326" s="3"/>
      <c r="S326" s="3"/>
      <c r="T326" s="3"/>
      <c r="U326" s="3"/>
      <c r="V326" s="3"/>
      <c r="W326" s="3"/>
    </row>
    <row r="327" spans="2:23" x14ac:dyDescent="0.2">
      <c r="B327" s="122"/>
      <c r="C327" s="122"/>
      <c r="D327" s="122"/>
      <c r="E327" s="122"/>
      <c r="F327" s="122"/>
      <c r="G327" s="122"/>
      <c r="H327" s="122"/>
      <c r="I327" s="122"/>
      <c r="J327" s="122"/>
      <c r="K327" s="119"/>
      <c r="L327" s="119"/>
      <c r="M327" s="119"/>
      <c r="N327" s="119"/>
      <c r="O327" s="119"/>
      <c r="P327" s="119"/>
      <c r="Q327" s="119"/>
      <c r="R327" s="3"/>
      <c r="S327" s="3"/>
      <c r="T327" s="3"/>
      <c r="U327" s="3"/>
      <c r="V327" s="3"/>
      <c r="W327" s="3"/>
    </row>
    <row r="328" spans="2:23" x14ac:dyDescent="0.2">
      <c r="B328" s="122"/>
      <c r="C328" s="122"/>
      <c r="D328" s="122"/>
      <c r="E328" s="122"/>
      <c r="F328" s="122"/>
      <c r="G328" s="122"/>
      <c r="H328" s="122"/>
      <c r="I328" s="122"/>
      <c r="J328" s="122"/>
      <c r="K328" s="119"/>
      <c r="L328" s="119"/>
      <c r="M328" s="119"/>
      <c r="N328" s="119"/>
      <c r="O328" s="119"/>
      <c r="P328" s="119"/>
      <c r="Q328" s="119"/>
      <c r="R328" s="3"/>
      <c r="S328" s="3"/>
      <c r="T328" s="3"/>
      <c r="U328" s="3"/>
      <c r="V328" s="3"/>
      <c r="W328" s="3"/>
    </row>
    <row r="329" spans="2:23" x14ac:dyDescent="0.2">
      <c r="B329" s="122"/>
      <c r="C329" s="122"/>
      <c r="D329" s="122"/>
      <c r="E329" s="122"/>
      <c r="F329" s="122"/>
      <c r="G329" s="122"/>
      <c r="H329" s="122"/>
      <c r="I329" s="122"/>
      <c r="J329" s="122"/>
      <c r="K329" s="119"/>
      <c r="L329" s="119"/>
      <c r="M329" s="119"/>
      <c r="N329" s="119"/>
      <c r="O329" s="119"/>
      <c r="P329" s="119"/>
      <c r="Q329" s="119"/>
      <c r="R329" s="3"/>
      <c r="S329" s="3"/>
      <c r="T329" s="3"/>
      <c r="U329" s="3"/>
      <c r="V329" s="3"/>
      <c r="W329" s="3"/>
    </row>
    <row r="330" spans="2:23" x14ac:dyDescent="0.2">
      <c r="B330" s="122"/>
      <c r="C330" s="122"/>
      <c r="D330" s="122"/>
      <c r="E330" s="122"/>
      <c r="F330" s="122"/>
      <c r="G330" s="122"/>
      <c r="H330" s="122"/>
      <c r="I330" s="122"/>
      <c r="J330" s="122"/>
      <c r="K330" s="119"/>
      <c r="L330" s="119"/>
      <c r="M330" s="119"/>
      <c r="N330" s="119"/>
      <c r="O330" s="119"/>
      <c r="P330" s="119"/>
      <c r="Q330" s="119"/>
      <c r="R330" s="3"/>
      <c r="S330" s="3"/>
      <c r="T330" s="3"/>
      <c r="U330" s="3"/>
      <c r="V330" s="3"/>
      <c r="W330" s="3"/>
    </row>
    <row r="331" spans="2:23" x14ac:dyDescent="0.2">
      <c r="B331" s="122"/>
      <c r="C331" s="122"/>
      <c r="D331" s="122"/>
      <c r="E331" s="122"/>
      <c r="F331" s="122"/>
      <c r="G331" s="122"/>
      <c r="H331" s="122"/>
      <c r="I331" s="122"/>
      <c r="J331" s="122"/>
      <c r="K331" s="119"/>
      <c r="L331" s="119"/>
      <c r="M331" s="119"/>
      <c r="N331" s="119"/>
      <c r="O331" s="119"/>
      <c r="P331" s="119"/>
      <c r="Q331" s="119"/>
      <c r="R331" s="3"/>
      <c r="S331" s="3"/>
      <c r="T331" s="3"/>
      <c r="U331" s="3"/>
      <c r="V331" s="3"/>
      <c r="W331" s="3"/>
    </row>
    <row r="332" spans="2:23" x14ac:dyDescent="0.2">
      <c r="B332" s="122"/>
      <c r="C332" s="122"/>
      <c r="D332" s="122"/>
      <c r="E332" s="122"/>
      <c r="F332" s="122"/>
      <c r="G332" s="122"/>
      <c r="H332" s="122"/>
      <c r="I332" s="122"/>
      <c r="J332" s="122"/>
      <c r="K332" s="119"/>
      <c r="L332" s="119"/>
      <c r="M332" s="119"/>
      <c r="N332" s="119"/>
      <c r="O332" s="119"/>
      <c r="P332" s="119"/>
      <c r="Q332" s="119"/>
      <c r="R332" s="3"/>
      <c r="S332" s="3"/>
      <c r="T332" s="3"/>
      <c r="U332" s="3"/>
      <c r="V332" s="3"/>
      <c r="W332" s="3"/>
    </row>
    <row r="333" spans="2:23" x14ac:dyDescent="0.2">
      <c r="B333" s="122"/>
      <c r="C333" s="122"/>
      <c r="D333" s="122"/>
      <c r="E333" s="122"/>
      <c r="F333" s="122"/>
      <c r="G333" s="122"/>
      <c r="H333" s="122"/>
      <c r="I333" s="122"/>
      <c r="J333" s="122"/>
      <c r="K333" s="119"/>
      <c r="L333" s="119"/>
      <c r="M333" s="119"/>
      <c r="N333" s="119"/>
      <c r="O333" s="119"/>
      <c r="P333" s="119"/>
      <c r="Q333" s="119"/>
      <c r="R333" s="3"/>
      <c r="S333" s="3"/>
      <c r="T333" s="3"/>
      <c r="U333" s="3"/>
      <c r="V333" s="3"/>
      <c r="W333" s="3"/>
    </row>
    <row r="334" spans="2:23" x14ac:dyDescent="0.2">
      <c r="B334" s="122"/>
      <c r="C334" s="122"/>
      <c r="D334" s="122"/>
      <c r="E334" s="122"/>
      <c r="F334" s="122"/>
      <c r="G334" s="122"/>
      <c r="H334" s="122"/>
      <c r="I334" s="122"/>
      <c r="J334" s="122"/>
      <c r="K334" s="119"/>
      <c r="L334" s="119"/>
      <c r="M334" s="119"/>
      <c r="N334" s="119"/>
      <c r="O334" s="119"/>
      <c r="P334" s="119"/>
      <c r="Q334" s="119"/>
      <c r="R334" s="3"/>
      <c r="S334" s="3"/>
      <c r="T334" s="3"/>
      <c r="U334" s="3"/>
      <c r="V334" s="3"/>
      <c r="W334" s="3"/>
    </row>
    <row r="335" spans="2:23" x14ac:dyDescent="0.2">
      <c r="B335" s="122"/>
      <c r="C335" s="122"/>
      <c r="D335" s="122"/>
      <c r="E335" s="122"/>
      <c r="F335" s="122"/>
      <c r="G335" s="122"/>
      <c r="H335" s="122"/>
      <c r="I335" s="122"/>
      <c r="J335" s="122"/>
      <c r="K335" s="119"/>
      <c r="L335" s="119"/>
      <c r="M335" s="119"/>
      <c r="N335" s="119"/>
      <c r="O335" s="119"/>
      <c r="P335" s="119"/>
      <c r="Q335" s="119"/>
      <c r="R335" s="3"/>
      <c r="S335" s="3"/>
      <c r="T335" s="3"/>
      <c r="U335" s="3"/>
      <c r="V335" s="3"/>
      <c r="W335" s="3"/>
    </row>
    <row r="336" spans="2:23" x14ac:dyDescent="0.2">
      <c r="B336" s="122"/>
      <c r="C336" s="122"/>
      <c r="D336" s="122"/>
      <c r="E336" s="122"/>
      <c r="F336" s="122"/>
      <c r="G336" s="122"/>
      <c r="H336" s="122"/>
      <c r="I336" s="122"/>
      <c r="J336" s="122"/>
      <c r="K336" s="119"/>
      <c r="L336" s="119"/>
      <c r="M336" s="119"/>
      <c r="N336" s="119"/>
      <c r="O336" s="119"/>
      <c r="P336" s="119"/>
      <c r="Q336" s="119"/>
      <c r="R336" s="3"/>
      <c r="S336" s="3"/>
      <c r="T336" s="3"/>
      <c r="U336" s="3"/>
      <c r="V336" s="3"/>
      <c r="W336" s="3"/>
    </row>
    <row r="337" spans="2:23" x14ac:dyDescent="0.2">
      <c r="B337" s="122"/>
      <c r="C337" s="122"/>
      <c r="D337" s="122"/>
      <c r="E337" s="122"/>
      <c r="F337" s="122"/>
      <c r="G337" s="122"/>
      <c r="H337" s="122"/>
      <c r="I337" s="122"/>
      <c r="J337" s="122"/>
      <c r="K337" s="119"/>
      <c r="L337" s="119"/>
      <c r="M337" s="119"/>
      <c r="N337" s="119"/>
      <c r="O337" s="119"/>
      <c r="P337" s="119"/>
      <c r="Q337" s="119"/>
      <c r="R337" s="3"/>
      <c r="S337" s="3"/>
      <c r="T337" s="3"/>
      <c r="U337" s="3"/>
      <c r="V337" s="3"/>
      <c r="W337" s="3"/>
    </row>
    <row r="338" spans="2:23" x14ac:dyDescent="0.2">
      <c r="B338" s="122"/>
      <c r="C338" s="122"/>
      <c r="D338" s="122"/>
      <c r="E338" s="122"/>
      <c r="F338" s="122"/>
      <c r="G338" s="122"/>
      <c r="H338" s="122"/>
      <c r="I338" s="122"/>
      <c r="J338" s="122"/>
      <c r="K338" s="119"/>
      <c r="L338" s="119"/>
      <c r="M338" s="119"/>
      <c r="N338" s="119"/>
      <c r="O338" s="119"/>
      <c r="P338" s="119"/>
      <c r="Q338" s="119"/>
      <c r="R338" s="3"/>
      <c r="S338" s="3"/>
      <c r="T338" s="3"/>
      <c r="U338" s="3"/>
      <c r="V338" s="3"/>
      <c r="W338" s="3"/>
    </row>
    <row r="339" spans="2:23" x14ac:dyDescent="0.2">
      <c r="B339" s="122"/>
      <c r="C339" s="122"/>
      <c r="D339" s="122"/>
      <c r="E339" s="122"/>
      <c r="F339" s="122"/>
      <c r="G339" s="122"/>
      <c r="H339" s="122"/>
      <c r="I339" s="122"/>
      <c r="J339" s="122"/>
      <c r="K339" s="119"/>
      <c r="L339" s="119"/>
      <c r="M339" s="119"/>
      <c r="N339" s="119"/>
      <c r="O339" s="119"/>
      <c r="P339" s="119"/>
      <c r="Q339" s="119"/>
      <c r="R339" s="3"/>
      <c r="S339" s="3"/>
      <c r="T339" s="3"/>
      <c r="U339" s="3"/>
      <c r="V339" s="3"/>
      <c r="W339" s="3"/>
    </row>
    <row r="340" spans="2:23" x14ac:dyDescent="0.2">
      <c r="B340" s="122"/>
      <c r="C340" s="122"/>
      <c r="D340" s="122"/>
      <c r="E340" s="122"/>
      <c r="F340" s="122"/>
      <c r="G340" s="122"/>
      <c r="H340" s="122"/>
      <c r="I340" s="122"/>
      <c r="J340" s="122"/>
      <c r="K340" s="119"/>
      <c r="L340" s="119"/>
      <c r="M340" s="119"/>
      <c r="N340" s="119"/>
      <c r="O340" s="119"/>
      <c r="P340" s="119"/>
      <c r="Q340" s="119"/>
      <c r="R340" s="3"/>
      <c r="S340" s="3"/>
      <c r="T340" s="3"/>
      <c r="U340" s="3"/>
      <c r="V340" s="3"/>
      <c r="W340" s="3"/>
    </row>
    <row r="341" spans="2:23" x14ac:dyDescent="0.2">
      <c r="B341" s="122"/>
      <c r="C341" s="122"/>
      <c r="D341" s="122"/>
      <c r="E341" s="122"/>
      <c r="F341" s="122"/>
      <c r="G341" s="122"/>
      <c r="H341" s="122"/>
      <c r="I341" s="122"/>
      <c r="J341" s="122"/>
      <c r="K341" s="119"/>
      <c r="L341" s="119"/>
      <c r="M341" s="119"/>
      <c r="N341" s="119"/>
      <c r="O341" s="119"/>
      <c r="P341" s="119"/>
      <c r="Q341" s="119"/>
      <c r="R341" s="3"/>
      <c r="S341" s="3"/>
      <c r="T341" s="3"/>
      <c r="U341" s="3"/>
      <c r="V341" s="3"/>
      <c r="W341" s="3"/>
    </row>
    <row r="342" spans="2:23" x14ac:dyDescent="0.2">
      <c r="B342" s="122"/>
      <c r="C342" s="122"/>
      <c r="D342" s="122"/>
      <c r="E342" s="122"/>
      <c r="F342" s="122"/>
      <c r="G342" s="122"/>
      <c r="H342" s="122"/>
      <c r="I342" s="122"/>
      <c r="J342" s="122"/>
      <c r="K342" s="119"/>
      <c r="L342" s="119"/>
      <c r="M342" s="119"/>
      <c r="N342" s="119"/>
      <c r="O342" s="119"/>
      <c r="P342" s="119"/>
      <c r="Q342" s="119"/>
      <c r="R342" s="3"/>
      <c r="S342" s="3"/>
      <c r="T342" s="3"/>
      <c r="U342" s="3"/>
      <c r="V342" s="3"/>
      <c r="W342" s="3"/>
    </row>
    <row r="343" spans="2:23" x14ac:dyDescent="0.2">
      <c r="B343" s="122"/>
      <c r="C343" s="122"/>
      <c r="D343" s="122"/>
      <c r="E343" s="122"/>
      <c r="F343" s="122"/>
      <c r="G343" s="122"/>
      <c r="H343" s="122"/>
      <c r="I343" s="122"/>
      <c r="J343" s="122"/>
      <c r="K343" s="119"/>
      <c r="L343" s="119"/>
      <c r="M343" s="119"/>
      <c r="N343" s="119"/>
      <c r="O343" s="119"/>
      <c r="P343" s="119"/>
      <c r="Q343" s="119"/>
      <c r="R343" s="3"/>
      <c r="S343" s="3"/>
      <c r="T343" s="3"/>
      <c r="U343" s="3"/>
      <c r="V343" s="3"/>
      <c r="W343" s="3"/>
    </row>
    <row r="344" spans="2:23" x14ac:dyDescent="0.2">
      <c r="B344" s="122"/>
      <c r="C344" s="122"/>
      <c r="D344" s="122"/>
      <c r="E344" s="122"/>
      <c r="F344" s="122"/>
      <c r="G344" s="122"/>
      <c r="H344" s="122"/>
      <c r="I344" s="122"/>
      <c r="J344" s="122"/>
      <c r="K344" s="119"/>
      <c r="L344" s="119"/>
      <c r="M344" s="119"/>
      <c r="N344" s="119"/>
      <c r="O344" s="119"/>
      <c r="P344" s="119"/>
      <c r="Q344" s="119"/>
      <c r="R344" s="3"/>
      <c r="S344" s="3"/>
      <c r="T344" s="3"/>
      <c r="U344" s="3"/>
      <c r="V344" s="3"/>
      <c r="W344" s="3"/>
    </row>
    <row r="345" spans="2:23" x14ac:dyDescent="0.2">
      <c r="B345" s="122"/>
      <c r="C345" s="122"/>
      <c r="D345" s="122"/>
      <c r="E345" s="122"/>
      <c r="F345" s="122"/>
      <c r="G345" s="122"/>
      <c r="H345" s="122"/>
      <c r="I345" s="122"/>
      <c r="J345" s="122"/>
      <c r="K345" s="119"/>
      <c r="L345" s="119"/>
      <c r="M345" s="119"/>
      <c r="N345" s="119"/>
      <c r="O345" s="119"/>
      <c r="P345" s="119"/>
      <c r="Q345" s="119"/>
      <c r="R345" s="3"/>
      <c r="S345" s="3"/>
      <c r="T345" s="3"/>
      <c r="U345" s="3"/>
      <c r="V345" s="3"/>
      <c r="W345" s="3"/>
    </row>
    <row r="346" spans="2:23" x14ac:dyDescent="0.2">
      <c r="B346" s="122"/>
      <c r="C346" s="122"/>
      <c r="D346" s="122"/>
      <c r="E346" s="122"/>
      <c r="F346" s="122"/>
      <c r="G346" s="122"/>
      <c r="H346" s="122"/>
      <c r="I346" s="122"/>
      <c r="J346" s="122"/>
      <c r="K346" s="119"/>
      <c r="L346" s="119"/>
      <c r="M346" s="119"/>
      <c r="N346" s="119"/>
      <c r="O346" s="119"/>
      <c r="P346" s="119"/>
      <c r="Q346" s="119"/>
      <c r="R346" s="3"/>
      <c r="S346" s="3"/>
      <c r="T346" s="3"/>
      <c r="U346" s="3"/>
      <c r="V346" s="3"/>
      <c r="W346" s="3"/>
    </row>
    <row r="347" spans="2:23" x14ac:dyDescent="0.2">
      <c r="B347" s="122"/>
      <c r="C347" s="122"/>
      <c r="D347" s="122"/>
      <c r="E347" s="122"/>
      <c r="F347" s="122"/>
      <c r="G347" s="122"/>
      <c r="H347" s="122"/>
      <c r="I347" s="122"/>
      <c r="J347" s="122"/>
      <c r="K347" s="119"/>
      <c r="L347" s="119"/>
      <c r="M347" s="119"/>
      <c r="N347" s="119"/>
      <c r="O347" s="119"/>
      <c r="P347" s="119"/>
      <c r="Q347" s="119"/>
      <c r="R347" s="3"/>
      <c r="S347" s="3"/>
      <c r="T347" s="3"/>
      <c r="U347" s="3"/>
      <c r="V347" s="3"/>
      <c r="W347" s="3"/>
    </row>
    <row r="348" spans="2:23" x14ac:dyDescent="0.2">
      <c r="B348" s="122"/>
      <c r="C348" s="122"/>
      <c r="D348" s="122"/>
      <c r="E348" s="122"/>
      <c r="F348" s="122"/>
      <c r="G348" s="122"/>
      <c r="H348" s="122"/>
      <c r="I348" s="122"/>
      <c r="J348" s="122"/>
      <c r="K348" s="119"/>
      <c r="L348" s="119"/>
      <c r="M348" s="119"/>
      <c r="N348" s="119"/>
      <c r="O348" s="119"/>
      <c r="P348" s="119"/>
      <c r="Q348" s="119"/>
      <c r="R348" s="3"/>
      <c r="S348" s="3"/>
      <c r="T348" s="3"/>
      <c r="U348" s="3"/>
      <c r="V348" s="3"/>
      <c r="W348" s="3"/>
    </row>
    <row r="349" spans="2:23" x14ac:dyDescent="0.2">
      <c r="B349" s="122"/>
      <c r="C349" s="122"/>
      <c r="D349" s="122"/>
      <c r="E349" s="122"/>
      <c r="F349" s="122"/>
      <c r="G349" s="122"/>
      <c r="H349" s="122"/>
      <c r="I349" s="122"/>
      <c r="J349" s="122"/>
      <c r="K349" s="119"/>
      <c r="L349" s="119"/>
      <c r="M349" s="119"/>
      <c r="N349" s="119"/>
      <c r="O349" s="119"/>
      <c r="P349" s="119"/>
      <c r="Q349" s="119"/>
      <c r="R349" s="3"/>
      <c r="S349" s="3"/>
      <c r="T349" s="3"/>
      <c r="U349" s="3"/>
      <c r="V349" s="3"/>
      <c r="W349" s="3"/>
    </row>
    <row r="350" spans="2:23" x14ac:dyDescent="0.2">
      <c r="B350" s="122"/>
      <c r="C350" s="122"/>
      <c r="D350" s="122"/>
      <c r="E350" s="122"/>
      <c r="F350" s="122"/>
      <c r="G350" s="122"/>
      <c r="H350" s="122"/>
      <c r="I350" s="122"/>
      <c r="J350" s="122"/>
      <c r="K350" s="119"/>
      <c r="L350" s="119"/>
      <c r="M350" s="119"/>
      <c r="N350" s="119"/>
      <c r="O350" s="119"/>
      <c r="P350" s="119"/>
      <c r="Q350" s="119"/>
      <c r="R350" s="3"/>
      <c r="S350" s="3"/>
      <c r="T350" s="3"/>
      <c r="U350" s="3"/>
      <c r="V350" s="3"/>
      <c r="W350" s="3"/>
    </row>
    <row r="351" spans="2:23" x14ac:dyDescent="0.2">
      <c r="B351" s="122"/>
      <c r="C351" s="122"/>
      <c r="D351" s="122"/>
      <c r="E351" s="122"/>
      <c r="F351" s="122"/>
      <c r="G351" s="122"/>
      <c r="H351" s="122"/>
      <c r="I351" s="122"/>
      <c r="J351" s="122"/>
      <c r="K351" s="119"/>
      <c r="L351" s="119"/>
      <c r="M351" s="119"/>
      <c r="N351" s="119"/>
      <c r="O351" s="119"/>
      <c r="P351" s="119"/>
      <c r="Q351" s="119"/>
      <c r="R351" s="3"/>
      <c r="S351" s="3"/>
      <c r="T351" s="3"/>
      <c r="U351" s="3"/>
      <c r="V351" s="3"/>
      <c r="W351" s="3"/>
    </row>
    <row r="352" spans="2:23" x14ac:dyDescent="0.2">
      <c r="B352" s="122"/>
      <c r="C352" s="122"/>
      <c r="D352" s="122"/>
      <c r="E352" s="122"/>
      <c r="F352" s="122"/>
      <c r="G352" s="122"/>
      <c r="H352" s="122"/>
      <c r="I352" s="122"/>
      <c r="J352" s="122"/>
      <c r="K352" s="119"/>
      <c r="L352" s="119"/>
      <c r="M352" s="119"/>
      <c r="N352" s="119"/>
      <c r="O352" s="119"/>
      <c r="P352" s="119"/>
      <c r="Q352" s="119"/>
      <c r="R352" s="3"/>
      <c r="S352" s="3"/>
      <c r="T352" s="3"/>
      <c r="U352" s="3"/>
      <c r="V352" s="3"/>
      <c r="W352" s="3"/>
    </row>
    <row r="353" spans="2:23" x14ac:dyDescent="0.2">
      <c r="B353" s="122"/>
      <c r="C353" s="122"/>
      <c r="D353" s="122"/>
      <c r="E353" s="122"/>
      <c r="F353" s="122"/>
      <c r="G353" s="122"/>
      <c r="H353" s="122"/>
      <c r="I353" s="122"/>
      <c r="J353" s="122"/>
      <c r="K353" s="119"/>
      <c r="L353" s="119"/>
      <c r="M353" s="119"/>
      <c r="N353" s="119"/>
      <c r="O353" s="119"/>
      <c r="P353" s="119"/>
      <c r="Q353" s="119"/>
      <c r="R353" s="3"/>
      <c r="S353" s="3"/>
      <c r="T353" s="3"/>
      <c r="U353" s="3"/>
      <c r="V353" s="3"/>
      <c r="W353" s="3"/>
    </row>
    <row r="354" spans="2:23" x14ac:dyDescent="0.2">
      <c r="B354" s="122"/>
      <c r="C354" s="122"/>
      <c r="D354" s="122"/>
      <c r="E354" s="122"/>
      <c r="F354" s="122"/>
      <c r="G354" s="122"/>
      <c r="H354" s="122"/>
      <c r="I354" s="122"/>
      <c r="J354" s="122"/>
      <c r="K354" s="119"/>
      <c r="L354" s="119"/>
      <c r="M354" s="119"/>
      <c r="N354" s="119"/>
      <c r="O354" s="119"/>
      <c r="P354" s="119"/>
      <c r="Q354" s="119"/>
      <c r="R354" s="3"/>
      <c r="S354" s="3"/>
      <c r="T354" s="3"/>
      <c r="U354" s="3"/>
      <c r="V354" s="3"/>
      <c r="W354" s="3"/>
    </row>
    <row r="355" spans="2:23" x14ac:dyDescent="0.2">
      <c r="B355" s="122"/>
      <c r="C355" s="122"/>
      <c r="D355" s="122"/>
      <c r="E355" s="122"/>
      <c r="F355" s="122"/>
      <c r="G355" s="122"/>
      <c r="H355" s="122"/>
      <c r="I355" s="122"/>
      <c r="J355" s="122"/>
      <c r="K355" s="119"/>
      <c r="L355" s="119"/>
      <c r="M355" s="119"/>
      <c r="N355" s="119"/>
      <c r="O355" s="119"/>
      <c r="P355" s="119"/>
      <c r="Q355" s="119"/>
      <c r="R355" s="3"/>
      <c r="S355" s="3"/>
      <c r="T355" s="3"/>
      <c r="U355" s="3"/>
      <c r="V355" s="3"/>
      <c r="W355" s="3"/>
    </row>
    <row r="356" spans="2:23" x14ac:dyDescent="0.2">
      <c r="B356" s="122"/>
      <c r="C356" s="122"/>
      <c r="D356" s="122"/>
      <c r="E356" s="122"/>
      <c r="F356" s="122"/>
      <c r="G356" s="122"/>
      <c r="H356" s="122"/>
      <c r="I356" s="122"/>
      <c r="J356" s="122"/>
      <c r="K356" s="119"/>
      <c r="L356" s="119"/>
      <c r="M356" s="119"/>
      <c r="N356" s="119"/>
      <c r="O356" s="119"/>
      <c r="P356" s="119"/>
      <c r="Q356" s="119"/>
      <c r="R356" s="3"/>
      <c r="S356" s="3"/>
      <c r="T356" s="3"/>
      <c r="U356" s="3"/>
      <c r="V356" s="3"/>
      <c r="W356" s="3"/>
    </row>
    <row r="357" spans="2:23" x14ac:dyDescent="0.2">
      <c r="B357" s="122"/>
      <c r="C357" s="122"/>
      <c r="D357" s="122"/>
      <c r="E357" s="122"/>
      <c r="F357" s="122"/>
      <c r="G357" s="122"/>
      <c r="H357" s="122"/>
      <c r="I357" s="122"/>
      <c r="J357" s="122"/>
      <c r="K357" s="119"/>
      <c r="L357" s="119"/>
      <c r="M357" s="119"/>
      <c r="N357" s="119"/>
      <c r="O357" s="119"/>
      <c r="P357" s="119"/>
      <c r="Q357" s="119"/>
      <c r="R357" s="3"/>
      <c r="S357" s="3"/>
      <c r="T357" s="3"/>
      <c r="U357" s="3"/>
      <c r="V357" s="3"/>
      <c r="W357" s="3"/>
    </row>
    <row r="358" spans="2:23" x14ac:dyDescent="0.2">
      <c r="B358" s="122"/>
      <c r="C358" s="122"/>
      <c r="D358" s="122"/>
      <c r="E358" s="122"/>
      <c r="F358" s="122"/>
      <c r="G358" s="122"/>
      <c r="H358" s="122"/>
      <c r="I358" s="122"/>
      <c r="J358" s="122"/>
      <c r="K358" s="119"/>
      <c r="L358" s="119"/>
      <c r="M358" s="119"/>
      <c r="N358" s="119"/>
      <c r="O358" s="119"/>
      <c r="P358" s="119"/>
      <c r="Q358" s="119"/>
      <c r="R358" s="3"/>
      <c r="S358" s="3"/>
      <c r="T358" s="3"/>
      <c r="U358" s="3"/>
      <c r="V358" s="3"/>
      <c r="W358" s="3"/>
    </row>
    <row r="359" spans="2:23" x14ac:dyDescent="0.2">
      <c r="B359" s="122"/>
      <c r="C359" s="122"/>
      <c r="D359" s="122"/>
      <c r="E359" s="122"/>
      <c r="F359" s="122"/>
      <c r="G359" s="122"/>
      <c r="H359" s="122"/>
      <c r="I359" s="122"/>
      <c r="J359" s="122"/>
      <c r="K359" s="119"/>
      <c r="L359" s="119"/>
      <c r="M359" s="119"/>
      <c r="N359" s="119"/>
      <c r="O359" s="119"/>
      <c r="P359" s="119"/>
      <c r="Q359" s="119"/>
      <c r="R359" s="3"/>
      <c r="S359" s="3"/>
      <c r="T359" s="3"/>
      <c r="U359" s="3"/>
      <c r="V359" s="3"/>
      <c r="W359" s="3"/>
    </row>
    <row r="360" spans="2:23" x14ac:dyDescent="0.2">
      <c r="B360" s="122"/>
      <c r="C360" s="122"/>
      <c r="D360" s="122"/>
      <c r="E360" s="122"/>
      <c r="F360" s="122"/>
      <c r="G360" s="122"/>
      <c r="H360" s="122"/>
      <c r="I360" s="122"/>
      <c r="J360" s="122"/>
      <c r="K360" s="119"/>
      <c r="L360" s="119"/>
      <c r="M360" s="119"/>
      <c r="N360" s="119"/>
      <c r="O360" s="119"/>
      <c r="P360" s="119"/>
      <c r="Q360" s="119"/>
      <c r="R360" s="3"/>
      <c r="S360" s="3"/>
      <c r="T360" s="3"/>
      <c r="U360" s="3"/>
      <c r="V360" s="3"/>
      <c r="W360" s="3"/>
    </row>
    <row r="361" spans="2:23" x14ac:dyDescent="0.2">
      <c r="B361" s="122"/>
      <c r="C361" s="122"/>
      <c r="D361" s="122"/>
      <c r="E361" s="122"/>
      <c r="F361" s="122"/>
      <c r="G361" s="122"/>
      <c r="H361" s="122"/>
      <c r="I361" s="122"/>
      <c r="J361" s="122"/>
      <c r="K361" s="119"/>
      <c r="L361" s="119"/>
      <c r="M361" s="119"/>
      <c r="N361" s="119"/>
      <c r="O361" s="119"/>
      <c r="P361" s="119"/>
      <c r="Q361" s="119"/>
      <c r="R361" s="3"/>
      <c r="S361" s="3"/>
      <c r="T361" s="3"/>
      <c r="U361" s="3"/>
      <c r="V361" s="3"/>
      <c r="W361" s="3"/>
    </row>
    <row r="362" spans="2:23" x14ac:dyDescent="0.2">
      <c r="B362" s="122"/>
      <c r="C362" s="122"/>
      <c r="D362" s="122"/>
      <c r="E362" s="122"/>
      <c r="F362" s="122"/>
      <c r="G362" s="122"/>
      <c r="H362" s="122"/>
      <c r="I362" s="122"/>
      <c r="J362" s="122"/>
      <c r="K362" s="119"/>
      <c r="L362" s="119"/>
      <c r="M362" s="119"/>
      <c r="N362" s="119"/>
      <c r="O362" s="119"/>
      <c r="P362" s="119"/>
      <c r="Q362" s="119"/>
      <c r="R362" s="3"/>
      <c r="S362" s="3"/>
      <c r="T362" s="3"/>
      <c r="U362" s="3"/>
      <c r="V362" s="3"/>
      <c r="W362" s="3"/>
    </row>
    <row r="363" spans="2:23" x14ac:dyDescent="0.2">
      <c r="B363" s="122"/>
      <c r="C363" s="122"/>
      <c r="D363" s="122"/>
      <c r="E363" s="122"/>
      <c r="F363" s="122"/>
      <c r="G363" s="122"/>
      <c r="H363" s="122"/>
      <c r="I363" s="122"/>
      <c r="J363" s="122"/>
      <c r="K363" s="119"/>
      <c r="L363" s="119"/>
      <c r="M363" s="119"/>
      <c r="N363" s="119"/>
      <c r="O363" s="119"/>
      <c r="P363" s="119"/>
      <c r="Q363" s="119"/>
      <c r="R363" s="3"/>
      <c r="S363" s="3"/>
      <c r="T363" s="3"/>
      <c r="U363" s="3"/>
      <c r="V363" s="3"/>
      <c r="W363" s="3"/>
    </row>
    <row r="364" spans="2:23" x14ac:dyDescent="0.2">
      <c r="B364" s="122"/>
      <c r="C364" s="122"/>
      <c r="D364" s="122"/>
      <c r="E364" s="122"/>
      <c r="F364" s="122"/>
      <c r="G364" s="122"/>
      <c r="H364" s="122"/>
      <c r="I364" s="122"/>
      <c r="J364" s="122"/>
      <c r="K364" s="119"/>
      <c r="L364" s="119"/>
      <c r="M364" s="119"/>
      <c r="N364" s="119"/>
      <c r="O364" s="119"/>
      <c r="P364" s="119"/>
      <c r="Q364" s="119"/>
      <c r="R364" s="3"/>
      <c r="S364" s="3"/>
      <c r="T364" s="3"/>
      <c r="U364" s="3"/>
      <c r="V364" s="3"/>
      <c r="W364" s="3"/>
    </row>
    <row r="365" spans="2:23" x14ac:dyDescent="0.2">
      <c r="B365" s="122"/>
      <c r="C365" s="122"/>
      <c r="D365" s="122"/>
      <c r="E365" s="122"/>
      <c r="F365" s="122"/>
      <c r="G365" s="122"/>
      <c r="H365" s="122"/>
      <c r="I365" s="122"/>
      <c r="J365" s="122"/>
      <c r="K365" s="119"/>
      <c r="L365" s="119"/>
      <c r="M365" s="119"/>
      <c r="N365" s="119"/>
      <c r="O365" s="119"/>
      <c r="P365" s="119"/>
      <c r="Q365" s="119"/>
      <c r="R365" s="3"/>
      <c r="S365" s="3"/>
      <c r="T365" s="3"/>
      <c r="U365" s="3"/>
      <c r="V365" s="3"/>
      <c r="W365" s="3"/>
    </row>
    <row r="366" spans="2:23" x14ac:dyDescent="0.2">
      <c r="B366" s="122"/>
      <c r="C366" s="122"/>
      <c r="D366" s="122"/>
      <c r="E366" s="122"/>
      <c r="F366" s="122"/>
      <c r="G366" s="122"/>
      <c r="H366" s="122"/>
      <c r="I366" s="122"/>
      <c r="J366" s="122"/>
      <c r="K366" s="119"/>
      <c r="L366" s="119"/>
      <c r="M366" s="119"/>
      <c r="N366" s="119"/>
      <c r="O366" s="119"/>
      <c r="P366" s="119"/>
      <c r="Q366" s="119"/>
      <c r="R366" s="3"/>
      <c r="S366" s="3"/>
      <c r="T366" s="3"/>
      <c r="U366" s="3"/>
      <c r="V366" s="3"/>
      <c r="W366" s="3"/>
    </row>
    <row r="367" spans="2:23" x14ac:dyDescent="0.2">
      <c r="B367" s="122"/>
      <c r="C367" s="122"/>
      <c r="D367" s="122"/>
      <c r="E367" s="122"/>
      <c r="F367" s="122"/>
      <c r="G367" s="122"/>
      <c r="H367" s="122"/>
      <c r="I367" s="122"/>
      <c r="J367" s="122"/>
      <c r="K367" s="119"/>
      <c r="L367" s="119"/>
      <c r="M367" s="119"/>
      <c r="N367" s="119"/>
      <c r="O367" s="119"/>
      <c r="P367" s="119"/>
      <c r="Q367" s="119"/>
      <c r="R367" s="3"/>
      <c r="S367" s="3"/>
      <c r="T367" s="3"/>
      <c r="U367" s="3"/>
      <c r="V367" s="3"/>
      <c r="W367" s="3"/>
    </row>
    <row r="368" spans="2:23" x14ac:dyDescent="0.2">
      <c r="B368" s="122"/>
      <c r="C368" s="122"/>
      <c r="D368" s="122"/>
      <c r="E368" s="122"/>
      <c r="F368" s="122"/>
      <c r="G368" s="122"/>
      <c r="H368" s="122"/>
      <c r="I368" s="122"/>
      <c r="J368" s="122"/>
      <c r="K368" s="119"/>
      <c r="L368" s="119"/>
      <c r="M368" s="119"/>
      <c r="N368" s="119"/>
      <c r="O368" s="119"/>
      <c r="P368" s="119"/>
      <c r="Q368" s="119"/>
      <c r="R368" s="3"/>
      <c r="S368" s="3"/>
      <c r="T368" s="3"/>
      <c r="U368" s="3"/>
      <c r="V368" s="3"/>
      <c r="W368" s="3"/>
    </row>
    <row r="369" spans="2:23" x14ac:dyDescent="0.2">
      <c r="B369" s="122"/>
      <c r="C369" s="122"/>
      <c r="D369" s="122"/>
      <c r="E369" s="122"/>
      <c r="F369" s="122"/>
      <c r="G369" s="122"/>
      <c r="H369" s="122"/>
      <c r="I369" s="122"/>
      <c r="J369" s="122"/>
      <c r="K369" s="119"/>
      <c r="L369" s="119"/>
      <c r="M369" s="119"/>
      <c r="N369" s="119"/>
      <c r="O369" s="119"/>
      <c r="P369" s="119"/>
      <c r="Q369" s="119"/>
      <c r="R369" s="3"/>
      <c r="S369" s="3"/>
      <c r="T369" s="3"/>
      <c r="U369" s="3"/>
      <c r="V369" s="3"/>
      <c r="W369" s="3"/>
    </row>
    <row r="370" spans="2:23" x14ac:dyDescent="0.2">
      <c r="B370" s="122"/>
      <c r="C370" s="122"/>
      <c r="D370" s="122"/>
      <c r="E370" s="122"/>
      <c r="F370" s="122"/>
      <c r="G370" s="122"/>
      <c r="H370" s="122"/>
      <c r="I370" s="122"/>
      <c r="J370" s="122"/>
      <c r="K370" s="119"/>
      <c r="L370" s="119"/>
      <c r="M370" s="119"/>
      <c r="N370" s="119"/>
      <c r="O370" s="119"/>
      <c r="P370" s="119"/>
      <c r="Q370" s="119"/>
      <c r="R370" s="3"/>
      <c r="S370" s="3"/>
      <c r="T370" s="3"/>
      <c r="U370" s="3"/>
      <c r="V370" s="3"/>
      <c r="W370" s="3"/>
    </row>
    <row r="371" spans="2:23" x14ac:dyDescent="0.2">
      <c r="B371" s="122"/>
      <c r="C371" s="122"/>
      <c r="D371" s="122"/>
      <c r="E371" s="122"/>
      <c r="F371" s="122"/>
      <c r="G371" s="122"/>
      <c r="H371" s="122"/>
      <c r="I371" s="122"/>
      <c r="J371" s="122"/>
      <c r="K371" s="119"/>
      <c r="L371" s="119"/>
      <c r="M371" s="119"/>
      <c r="N371" s="119"/>
      <c r="O371" s="119"/>
      <c r="P371" s="119"/>
      <c r="Q371" s="119"/>
      <c r="R371" s="3"/>
      <c r="S371" s="3"/>
      <c r="T371" s="3"/>
      <c r="U371" s="3"/>
      <c r="V371" s="3"/>
      <c r="W371" s="3"/>
    </row>
    <row r="372" spans="2:23" x14ac:dyDescent="0.2">
      <c r="B372" s="122"/>
      <c r="C372" s="122"/>
      <c r="D372" s="122"/>
      <c r="E372" s="122"/>
      <c r="F372" s="122"/>
      <c r="G372" s="122"/>
      <c r="H372" s="122"/>
      <c r="I372" s="122"/>
      <c r="J372" s="122"/>
      <c r="K372" s="119"/>
      <c r="L372" s="119"/>
      <c r="M372" s="119"/>
      <c r="N372" s="119"/>
      <c r="O372" s="119"/>
      <c r="P372" s="119"/>
      <c r="Q372" s="119"/>
      <c r="R372" s="3"/>
      <c r="S372" s="3"/>
      <c r="T372" s="3"/>
      <c r="U372" s="3"/>
      <c r="V372" s="3"/>
      <c r="W372" s="3"/>
    </row>
    <row r="373" spans="2:23" x14ac:dyDescent="0.2">
      <c r="B373" s="122"/>
      <c r="C373" s="122"/>
      <c r="D373" s="122"/>
      <c r="E373" s="122"/>
      <c r="F373" s="122"/>
      <c r="G373" s="122"/>
      <c r="H373" s="122"/>
      <c r="I373" s="122"/>
      <c r="J373" s="122"/>
      <c r="K373" s="119"/>
      <c r="L373" s="119"/>
      <c r="M373" s="119"/>
      <c r="N373" s="119"/>
      <c r="O373" s="119"/>
      <c r="P373" s="119"/>
      <c r="Q373" s="119"/>
      <c r="R373" s="3"/>
      <c r="S373" s="3"/>
      <c r="T373" s="3"/>
      <c r="U373" s="3"/>
      <c r="V373" s="3"/>
      <c r="W373" s="3"/>
    </row>
    <row r="374" spans="2:23" x14ac:dyDescent="0.2">
      <c r="B374" s="122"/>
      <c r="C374" s="122"/>
      <c r="D374" s="122"/>
      <c r="E374" s="122"/>
      <c r="F374" s="122"/>
      <c r="G374" s="122"/>
      <c r="H374" s="122"/>
      <c r="I374" s="122"/>
      <c r="J374" s="122"/>
      <c r="K374" s="119"/>
      <c r="L374" s="119"/>
      <c r="M374" s="119"/>
      <c r="N374" s="119"/>
      <c r="O374" s="119"/>
      <c r="P374" s="119"/>
      <c r="Q374" s="119"/>
      <c r="R374" s="3"/>
      <c r="S374" s="3"/>
      <c r="T374" s="3"/>
      <c r="U374" s="3"/>
      <c r="V374" s="3"/>
      <c r="W374" s="3"/>
    </row>
    <row r="375" spans="2:23" x14ac:dyDescent="0.2">
      <c r="B375" s="122"/>
      <c r="C375" s="122"/>
      <c r="D375" s="122"/>
      <c r="E375" s="122"/>
      <c r="F375" s="122"/>
      <c r="G375" s="122"/>
      <c r="H375" s="122"/>
      <c r="I375" s="122"/>
      <c r="J375" s="122"/>
      <c r="K375" s="119"/>
      <c r="L375" s="119"/>
      <c r="M375" s="119"/>
      <c r="N375" s="119"/>
      <c r="O375" s="119"/>
      <c r="P375" s="119"/>
      <c r="Q375" s="119"/>
      <c r="R375" s="3"/>
      <c r="S375" s="3"/>
      <c r="T375" s="3"/>
      <c r="U375" s="3"/>
      <c r="V375" s="3"/>
      <c r="W375" s="3"/>
    </row>
    <row r="376" spans="2:23" x14ac:dyDescent="0.2">
      <c r="B376" s="122"/>
      <c r="C376" s="122"/>
      <c r="D376" s="122"/>
      <c r="E376" s="122"/>
      <c r="F376" s="122"/>
      <c r="G376" s="122"/>
      <c r="H376" s="122"/>
      <c r="I376" s="122"/>
      <c r="J376" s="122"/>
      <c r="K376" s="119"/>
      <c r="L376" s="119"/>
      <c r="M376" s="119"/>
      <c r="N376" s="119"/>
      <c r="O376" s="119"/>
      <c r="P376" s="119"/>
      <c r="Q376" s="119"/>
      <c r="R376" s="3"/>
      <c r="S376" s="3"/>
      <c r="T376" s="3"/>
      <c r="U376" s="3"/>
      <c r="V376" s="3"/>
      <c r="W376" s="3"/>
    </row>
    <row r="377" spans="2:23" x14ac:dyDescent="0.2">
      <c r="B377" s="122"/>
      <c r="C377" s="122"/>
      <c r="D377" s="122"/>
      <c r="E377" s="122"/>
      <c r="F377" s="122"/>
      <c r="G377" s="122"/>
      <c r="H377" s="122"/>
      <c r="I377" s="122"/>
      <c r="J377" s="122"/>
      <c r="K377" s="119"/>
      <c r="L377" s="119"/>
      <c r="M377" s="119"/>
      <c r="N377" s="119"/>
      <c r="O377" s="119"/>
      <c r="P377" s="119"/>
      <c r="Q377" s="119"/>
      <c r="R377" s="3"/>
      <c r="S377" s="3"/>
      <c r="T377" s="3"/>
      <c r="U377" s="3"/>
      <c r="V377" s="3"/>
      <c r="W377" s="3"/>
    </row>
    <row r="378" spans="2:23" x14ac:dyDescent="0.2">
      <c r="B378" s="122"/>
      <c r="C378" s="122"/>
      <c r="D378" s="122"/>
      <c r="E378" s="122"/>
      <c r="F378" s="122"/>
      <c r="G378" s="122"/>
      <c r="H378" s="122"/>
      <c r="I378" s="122"/>
      <c r="J378" s="122"/>
      <c r="K378" s="119"/>
      <c r="L378" s="119"/>
      <c r="M378" s="119"/>
      <c r="N378" s="119"/>
      <c r="O378" s="119"/>
      <c r="P378" s="119"/>
      <c r="Q378" s="119"/>
      <c r="R378" s="3"/>
      <c r="S378" s="3"/>
      <c r="T378" s="3"/>
      <c r="U378" s="3"/>
      <c r="V378" s="3"/>
      <c r="W378" s="3"/>
    </row>
    <row r="379" spans="2:23" x14ac:dyDescent="0.2">
      <c r="B379" s="122"/>
      <c r="C379" s="122"/>
      <c r="D379" s="122"/>
      <c r="E379" s="122"/>
      <c r="F379" s="122"/>
      <c r="G379" s="122"/>
      <c r="H379" s="122"/>
      <c r="I379" s="122"/>
      <c r="J379" s="122"/>
      <c r="K379" s="119"/>
      <c r="L379" s="119"/>
      <c r="M379" s="119"/>
      <c r="N379" s="119"/>
      <c r="O379" s="119"/>
      <c r="P379" s="119"/>
      <c r="Q379" s="119"/>
      <c r="R379" s="3"/>
      <c r="S379" s="3"/>
      <c r="T379" s="3"/>
      <c r="U379" s="3"/>
      <c r="V379" s="3"/>
      <c r="W379" s="3"/>
    </row>
    <row r="380" spans="2:23" x14ac:dyDescent="0.2">
      <c r="B380" s="122"/>
      <c r="C380" s="122"/>
      <c r="D380" s="122"/>
      <c r="E380" s="122"/>
      <c r="F380" s="122"/>
      <c r="G380" s="122"/>
      <c r="H380" s="122"/>
      <c r="I380" s="122"/>
      <c r="J380" s="122"/>
      <c r="K380" s="119"/>
      <c r="L380" s="119"/>
      <c r="M380" s="119"/>
      <c r="N380" s="119"/>
      <c r="O380" s="119"/>
      <c r="P380" s="119"/>
      <c r="Q380" s="119"/>
      <c r="R380" s="3"/>
      <c r="S380" s="3"/>
      <c r="T380" s="3"/>
      <c r="U380" s="3"/>
      <c r="V380" s="3"/>
      <c r="W380" s="3"/>
    </row>
    <row r="381" spans="2:23" x14ac:dyDescent="0.2">
      <c r="B381" s="122"/>
      <c r="C381" s="122"/>
      <c r="D381" s="122"/>
      <c r="E381" s="122"/>
      <c r="F381" s="122"/>
      <c r="G381" s="122"/>
      <c r="H381" s="122"/>
      <c r="I381" s="122"/>
      <c r="J381" s="122"/>
      <c r="K381" s="119"/>
      <c r="L381" s="119"/>
      <c r="M381" s="119"/>
      <c r="N381" s="119"/>
      <c r="O381" s="119"/>
      <c r="P381" s="119"/>
      <c r="Q381" s="119"/>
      <c r="R381" s="3"/>
      <c r="S381" s="3"/>
      <c r="T381" s="3"/>
      <c r="U381" s="3"/>
      <c r="V381" s="3"/>
      <c r="W381" s="3"/>
    </row>
    <row r="382" spans="2:23" x14ac:dyDescent="0.2">
      <c r="B382" s="122"/>
      <c r="C382" s="122"/>
      <c r="D382" s="122"/>
      <c r="E382" s="122"/>
      <c r="F382" s="122"/>
      <c r="G382" s="122"/>
      <c r="H382" s="122"/>
      <c r="I382" s="122"/>
      <c r="J382" s="122"/>
      <c r="K382" s="119"/>
      <c r="L382" s="119"/>
      <c r="M382" s="119"/>
      <c r="N382" s="119"/>
      <c r="O382" s="119"/>
      <c r="P382" s="119"/>
      <c r="Q382" s="119"/>
      <c r="R382" s="3"/>
      <c r="S382" s="3"/>
      <c r="T382" s="3"/>
      <c r="U382" s="3"/>
      <c r="V382" s="3"/>
      <c r="W382" s="3"/>
    </row>
    <row r="383" spans="2:23" x14ac:dyDescent="0.2">
      <c r="B383" s="122"/>
      <c r="C383" s="122"/>
      <c r="D383" s="122"/>
      <c r="E383" s="122"/>
      <c r="F383" s="122"/>
      <c r="G383" s="122"/>
      <c r="H383" s="122"/>
      <c r="I383" s="122"/>
      <c r="J383" s="122"/>
      <c r="K383" s="119"/>
      <c r="L383" s="119"/>
      <c r="M383" s="119"/>
      <c r="N383" s="119"/>
      <c r="O383" s="119"/>
      <c r="P383" s="119"/>
      <c r="Q383" s="119"/>
      <c r="R383" s="3"/>
      <c r="S383" s="3"/>
      <c r="T383" s="3"/>
      <c r="U383" s="3"/>
      <c r="V383" s="3"/>
      <c r="W383" s="3"/>
    </row>
    <row r="384" spans="2:23" x14ac:dyDescent="0.2">
      <c r="B384" s="122"/>
      <c r="C384" s="122"/>
      <c r="D384" s="122"/>
      <c r="E384" s="122"/>
      <c r="F384" s="122"/>
      <c r="G384" s="122"/>
      <c r="H384" s="122"/>
      <c r="I384" s="122"/>
      <c r="J384" s="122"/>
      <c r="K384" s="119"/>
      <c r="L384" s="119"/>
      <c r="M384" s="119"/>
      <c r="N384" s="119"/>
      <c r="O384" s="119"/>
      <c r="P384" s="119"/>
      <c r="Q384" s="119"/>
      <c r="R384" s="3"/>
      <c r="S384" s="3"/>
      <c r="T384" s="3"/>
      <c r="U384" s="3"/>
      <c r="V384" s="3"/>
      <c r="W384" s="3"/>
    </row>
    <row r="385" spans="2:23" x14ac:dyDescent="0.2">
      <c r="B385" s="122"/>
      <c r="C385" s="122"/>
      <c r="D385" s="122"/>
      <c r="E385" s="122"/>
      <c r="F385" s="122"/>
      <c r="G385" s="122"/>
      <c r="H385" s="122"/>
      <c r="I385" s="122"/>
      <c r="J385" s="122"/>
      <c r="K385" s="119"/>
      <c r="L385" s="119"/>
      <c r="M385" s="119"/>
      <c r="N385" s="119"/>
      <c r="O385" s="119"/>
      <c r="P385" s="119"/>
      <c r="Q385" s="119"/>
      <c r="R385" s="3"/>
      <c r="S385" s="3"/>
      <c r="T385" s="3"/>
      <c r="U385" s="3"/>
      <c r="V385" s="3"/>
      <c r="W385" s="3"/>
    </row>
    <row r="386" spans="2:23" x14ac:dyDescent="0.2">
      <c r="B386" s="122"/>
      <c r="C386" s="122"/>
      <c r="D386" s="122"/>
      <c r="E386" s="122"/>
      <c r="F386" s="122"/>
      <c r="G386" s="122"/>
      <c r="H386" s="122"/>
      <c r="I386" s="122"/>
      <c r="J386" s="122"/>
      <c r="K386" s="119"/>
      <c r="L386" s="119"/>
      <c r="M386" s="119"/>
      <c r="N386" s="119"/>
      <c r="O386" s="119"/>
      <c r="P386" s="119"/>
      <c r="Q386" s="119"/>
      <c r="R386" s="3"/>
      <c r="S386" s="3"/>
      <c r="T386" s="3"/>
      <c r="U386" s="3"/>
      <c r="V386" s="3"/>
      <c r="W386" s="3"/>
    </row>
    <row r="387" spans="2:23" x14ac:dyDescent="0.2">
      <c r="B387" s="122"/>
      <c r="C387" s="122"/>
      <c r="D387" s="122"/>
      <c r="E387" s="122"/>
      <c r="F387" s="122"/>
      <c r="G387" s="122"/>
      <c r="H387" s="122"/>
      <c r="I387" s="122"/>
      <c r="J387" s="122"/>
      <c r="K387" s="119"/>
      <c r="L387" s="119"/>
      <c r="M387" s="119"/>
      <c r="N387" s="119"/>
      <c r="O387" s="119"/>
      <c r="P387" s="119"/>
      <c r="Q387" s="119"/>
      <c r="R387" s="3"/>
      <c r="S387" s="3"/>
      <c r="T387" s="3"/>
      <c r="U387" s="3"/>
      <c r="V387" s="3"/>
      <c r="W387" s="3"/>
    </row>
    <row r="388" spans="2:23" x14ac:dyDescent="0.2">
      <c r="B388" s="122"/>
      <c r="C388" s="122"/>
      <c r="D388" s="122"/>
      <c r="E388" s="122"/>
      <c r="F388" s="122"/>
      <c r="G388" s="122"/>
      <c r="H388" s="122"/>
      <c r="I388" s="122"/>
      <c r="J388" s="122"/>
      <c r="K388" s="119"/>
      <c r="L388" s="119"/>
      <c r="M388" s="119"/>
      <c r="N388" s="119"/>
      <c r="O388" s="119"/>
      <c r="P388" s="119"/>
      <c r="Q388" s="119"/>
      <c r="R388" s="3"/>
      <c r="S388" s="3"/>
      <c r="T388" s="3"/>
      <c r="U388" s="3"/>
      <c r="V388" s="3"/>
      <c r="W388" s="3"/>
    </row>
    <row r="389" spans="2:23" x14ac:dyDescent="0.2">
      <c r="B389" s="122"/>
      <c r="C389" s="122"/>
      <c r="D389" s="122"/>
      <c r="E389" s="122"/>
      <c r="F389" s="122"/>
      <c r="G389" s="122"/>
      <c r="H389" s="122"/>
      <c r="I389" s="122"/>
      <c r="J389" s="122"/>
      <c r="K389" s="119"/>
      <c r="L389" s="119"/>
      <c r="M389" s="119"/>
      <c r="N389" s="119"/>
      <c r="O389" s="119"/>
      <c r="P389" s="119"/>
      <c r="Q389" s="119"/>
      <c r="R389" s="3"/>
      <c r="S389" s="3"/>
      <c r="T389" s="3"/>
      <c r="U389" s="3"/>
      <c r="V389" s="3"/>
      <c r="W389" s="3"/>
    </row>
    <row r="390" spans="2:23" x14ac:dyDescent="0.2">
      <c r="B390" s="122"/>
      <c r="C390" s="122"/>
      <c r="D390" s="122"/>
      <c r="E390" s="122"/>
      <c r="F390" s="122"/>
      <c r="G390" s="122"/>
      <c r="H390" s="122"/>
      <c r="I390" s="122"/>
      <c r="J390" s="122"/>
      <c r="K390" s="119"/>
      <c r="L390" s="119"/>
      <c r="M390" s="119"/>
      <c r="N390" s="119"/>
      <c r="O390" s="119"/>
      <c r="P390" s="119"/>
      <c r="Q390" s="119"/>
      <c r="R390" s="3"/>
      <c r="S390" s="3"/>
      <c r="T390" s="3"/>
      <c r="U390" s="3"/>
      <c r="V390" s="3"/>
      <c r="W390" s="3"/>
    </row>
    <row r="391" spans="2:23" x14ac:dyDescent="0.2">
      <c r="B391" s="122"/>
      <c r="C391" s="122"/>
      <c r="D391" s="122"/>
      <c r="E391" s="122"/>
      <c r="F391" s="122"/>
      <c r="G391" s="122"/>
      <c r="H391" s="122"/>
      <c r="I391" s="122"/>
      <c r="J391" s="122"/>
      <c r="K391" s="119"/>
      <c r="L391" s="119"/>
      <c r="M391" s="119"/>
      <c r="N391" s="119"/>
      <c r="O391" s="119"/>
      <c r="P391" s="119"/>
      <c r="Q391" s="119"/>
      <c r="R391" s="3"/>
      <c r="S391" s="3"/>
      <c r="T391" s="3"/>
      <c r="U391" s="3"/>
      <c r="V391" s="3"/>
      <c r="W391" s="3"/>
    </row>
    <row r="392" spans="2:23" x14ac:dyDescent="0.2">
      <c r="B392" s="122"/>
      <c r="C392" s="122"/>
      <c r="D392" s="122"/>
      <c r="E392" s="122"/>
      <c r="F392" s="122"/>
      <c r="G392" s="122"/>
      <c r="H392" s="122"/>
      <c r="I392" s="122"/>
      <c r="J392" s="122"/>
      <c r="K392" s="119"/>
      <c r="L392" s="119"/>
      <c r="M392" s="119"/>
      <c r="N392" s="119"/>
      <c r="O392" s="119"/>
      <c r="P392" s="119"/>
      <c r="Q392" s="119"/>
      <c r="R392" s="3"/>
      <c r="S392" s="3"/>
      <c r="T392" s="3"/>
      <c r="U392" s="3"/>
      <c r="V392" s="3"/>
      <c r="W392" s="3"/>
    </row>
    <row r="393" spans="2:23" x14ac:dyDescent="0.2">
      <c r="B393" s="122"/>
      <c r="C393" s="122"/>
      <c r="D393" s="122"/>
      <c r="E393" s="122"/>
      <c r="F393" s="122"/>
      <c r="G393" s="122"/>
      <c r="H393" s="122"/>
      <c r="I393" s="122"/>
      <c r="J393" s="122"/>
      <c r="K393" s="119"/>
      <c r="L393" s="119"/>
      <c r="M393" s="119"/>
      <c r="N393" s="119"/>
      <c r="O393" s="119"/>
      <c r="P393" s="119"/>
      <c r="Q393" s="119"/>
      <c r="R393" s="3"/>
      <c r="S393" s="3"/>
      <c r="T393" s="3"/>
      <c r="U393" s="3"/>
      <c r="V393" s="3"/>
      <c r="W393" s="3"/>
    </row>
    <row r="394" spans="2:23" x14ac:dyDescent="0.2">
      <c r="B394" s="122"/>
      <c r="C394" s="122"/>
      <c r="D394" s="122"/>
      <c r="E394" s="122"/>
      <c r="F394" s="122"/>
      <c r="G394" s="122"/>
      <c r="H394" s="122"/>
      <c r="I394" s="122"/>
      <c r="J394" s="122"/>
      <c r="K394" s="119"/>
      <c r="L394" s="119"/>
      <c r="M394" s="119"/>
      <c r="N394" s="119"/>
      <c r="O394" s="119"/>
      <c r="P394" s="119"/>
      <c r="Q394" s="119"/>
      <c r="R394" s="3"/>
      <c r="S394" s="3"/>
      <c r="T394" s="3"/>
      <c r="U394" s="3"/>
      <c r="V394" s="3"/>
      <c r="W394" s="3"/>
    </row>
    <row r="395" spans="2:23" x14ac:dyDescent="0.2">
      <c r="B395" s="122"/>
      <c r="C395" s="122"/>
      <c r="D395" s="122"/>
      <c r="E395" s="122"/>
      <c r="F395" s="122"/>
      <c r="G395" s="122"/>
      <c r="H395" s="122"/>
      <c r="I395" s="122"/>
      <c r="J395" s="122"/>
      <c r="K395" s="119"/>
      <c r="L395" s="119"/>
      <c r="M395" s="119"/>
      <c r="N395" s="119"/>
      <c r="O395" s="119"/>
      <c r="P395" s="119"/>
      <c r="Q395" s="119"/>
      <c r="R395" s="3"/>
      <c r="S395" s="3"/>
      <c r="T395" s="3"/>
      <c r="U395" s="3"/>
      <c r="V395" s="3"/>
      <c r="W395" s="3"/>
    </row>
    <row r="396" spans="2:23" x14ac:dyDescent="0.2">
      <c r="B396" s="122"/>
      <c r="C396" s="122"/>
      <c r="D396" s="122"/>
      <c r="E396" s="122"/>
      <c r="F396" s="122"/>
      <c r="G396" s="122"/>
      <c r="H396" s="122"/>
      <c r="I396" s="122"/>
      <c r="J396" s="122"/>
      <c r="K396" s="119"/>
      <c r="L396" s="119"/>
      <c r="M396" s="119"/>
      <c r="N396" s="119"/>
      <c r="O396" s="119"/>
      <c r="P396" s="119"/>
      <c r="Q396" s="119"/>
      <c r="R396" s="3"/>
      <c r="S396" s="3"/>
      <c r="T396" s="3"/>
      <c r="U396" s="3"/>
      <c r="V396" s="3"/>
      <c r="W396" s="3"/>
    </row>
    <row r="397" spans="2:23" x14ac:dyDescent="0.2">
      <c r="B397" s="122"/>
      <c r="C397" s="122"/>
      <c r="D397" s="122"/>
      <c r="E397" s="122"/>
      <c r="F397" s="122"/>
      <c r="G397" s="122"/>
      <c r="H397" s="122"/>
      <c r="I397" s="122"/>
      <c r="J397" s="122"/>
      <c r="K397" s="119"/>
      <c r="L397" s="119"/>
      <c r="M397" s="119"/>
      <c r="N397" s="119"/>
      <c r="O397" s="119"/>
      <c r="P397" s="119"/>
      <c r="Q397" s="119"/>
      <c r="R397" s="3"/>
      <c r="S397" s="3"/>
      <c r="T397" s="3"/>
      <c r="U397" s="3"/>
      <c r="V397" s="3"/>
      <c r="W397" s="3"/>
    </row>
    <row r="398" spans="2:23" x14ac:dyDescent="0.2">
      <c r="B398" s="122"/>
      <c r="C398" s="122"/>
      <c r="D398" s="122"/>
      <c r="E398" s="122"/>
      <c r="F398" s="122"/>
      <c r="G398" s="122"/>
      <c r="H398" s="122"/>
      <c r="I398" s="122"/>
      <c r="J398" s="122"/>
      <c r="K398" s="119"/>
      <c r="L398" s="119"/>
      <c r="M398" s="119"/>
      <c r="N398" s="119"/>
      <c r="O398" s="119"/>
      <c r="P398" s="119"/>
      <c r="Q398" s="119"/>
      <c r="R398" s="3"/>
      <c r="S398" s="3"/>
      <c r="T398" s="3"/>
      <c r="U398" s="3"/>
      <c r="V398" s="3"/>
      <c r="W398" s="3"/>
    </row>
    <row r="399" spans="2:23" x14ac:dyDescent="0.2">
      <c r="B399" s="122"/>
      <c r="C399" s="122"/>
      <c r="D399" s="122"/>
      <c r="E399" s="122"/>
      <c r="F399" s="122"/>
      <c r="G399" s="122"/>
      <c r="H399" s="122"/>
      <c r="I399" s="122"/>
      <c r="J399" s="122"/>
      <c r="K399" s="119"/>
      <c r="L399" s="119"/>
      <c r="M399" s="119"/>
      <c r="N399" s="119"/>
      <c r="O399" s="119"/>
      <c r="P399" s="119"/>
      <c r="Q399" s="119"/>
      <c r="R399" s="3"/>
      <c r="S399" s="3"/>
      <c r="T399" s="3"/>
      <c r="U399" s="3"/>
      <c r="V399" s="3"/>
      <c r="W399" s="3"/>
    </row>
    <row r="400" spans="2:23" x14ac:dyDescent="0.2">
      <c r="B400" s="122"/>
      <c r="C400" s="122"/>
      <c r="D400" s="122"/>
      <c r="E400" s="122"/>
      <c r="F400" s="122"/>
      <c r="G400" s="122"/>
      <c r="H400" s="122"/>
      <c r="I400" s="122"/>
      <c r="J400" s="122"/>
      <c r="K400" s="119"/>
      <c r="L400" s="119"/>
      <c r="M400" s="119"/>
      <c r="N400" s="119"/>
      <c r="O400" s="119"/>
      <c r="P400" s="119"/>
      <c r="Q400" s="119"/>
      <c r="R400" s="3"/>
      <c r="S400" s="3"/>
      <c r="T400" s="3"/>
      <c r="U400" s="3"/>
      <c r="V400" s="3"/>
      <c r="W400" s="3"/>
    </row>
    <row r="401" spans="2:23" x14ac:dyDescent="0.2">
      <c r="B401" s="122"/>
      <c r="C401" s="122"/>
      <c r="D401" s="122"/>
      <c r="E401" s="122"/>
      <c r="F401" s="122"/>
      <c r="G401" s="122"/>
      <c r="H401" s="122"/>
      <c r="I401" s="122"/>
      <c r="J401" s="122"/>
      <c r="K401" s="119"/>
      <c r="L401" s="119"/>
      <c r="M401" s="119"/>
      <c r="N401" s="119"/>
      <c r="O401" s="119"/>
      <c r="P401" s="119"/>
      <c r="Q401" s="119"/>
      <c r="R401" s="3"/>
      <c r="S401" s="3"/>
      <c r="T401" s="3"/>
      <c r="U401" s="3"/>
      <c r="V401" s="3"/>
      <c r="W401" s="3"/>
    </row>
    <row r="402" spans="2:23" x14ac:dyDescent="0.2">
      <c r="B402" s="122"/>
      <c r="C402" s="122"/>
      <c r="D402" s="122"/>
      <c r="E402" s="122"/>
      <c r="F402" s="122"/>
      <c r="G402" s="122"/>
      <c r="H402" s="122"/>
      <c r="I402" s="122"/>
      <c r="J402" s="122"/>
      <c r="K402" s="119"/>
      <c r="L402" s="119"/>
      <c r="M402" s="119"/>
      <c r="N402" s="119"/>
      <c r="O402" s="119"/>
      <c r="P402" s="119"/>
      <c r="Q402" s="119"/>
      <c r="R402" s="3"/>
      <c r="S402" s="3"/>
      <c r="T402" s="3"/>
      <c r="U402" s="3"/>
      <c r="V402" s="3"/>
      <c r="W402" s="3"/>
    </row>
    <row r="403" spans="2:23" x14ac:dyDescent="0.2">
      <c r="B403" s="122"/>
      <c r="C403" s="122"/>
      <c r="D403" s="122"/>
      <c r="E403" s="122"/>
      <c r="F403" s="122"/>
      <c r="G403" s="122"/>
      <c r="H403" s="122"/>
      <c r="I403" s="122"/>
      <c r="J403" s="122"/>
      <c r="K403" s="119"/>
      <c r="L403" s="119"/>
      <c r="M403" s="119"/>
      <c r="N403" s="119"/>
      <c r="O403" s="119"/>
      <c r="P403" s="119"/>
      <c r="Q403" s="119"/>
      <c r="R403" s="3"/>
      <c r="S403" s="3"/>
      <c r="T403" s="3"/>
      <c r="U403" s="3"/>
      <c r="V403" s="3"/>
      <c r="W403" s="3"/>
    </row>
    <row r="404" spans="2:23" x14ac:dyDescent="0.2">
      <c r="B404" s="131"/>
      <c r="C404" s="131"/>
      <c r="D404" s="131"/>
      <c r="E404" s="131"/>
      <c r="F404" s="131"/>
      <c r="G404" s="131"/>
      <c r="H404" s="131"/>
      <c r="I404" s="131"/>
      <c r="J404" s="131"/>
      <c r="K404" s="132"/>
      <c r="L404" s="132"/>
      <c r="M404" s="132"/>
      <c r="N404" s="132"/>
      <c r="O404" s="132"/>
      <c r="P404" s="132"/>
      <c r="Q404" s="132"/>
    </row>
    <row r="405" spans="2:23" x14ac:dyDescent="0.2">
      <c r="B405" s="131"/>
      <c r="C405" s="131"/>
      <c r="D405" s="131"/>
      <c r="E405" s="131"/>
      <c r="F405" s="131"/>
      <c r="G405" s="131"/>
      <c r="H405" s="131"/>
      <c r="I405" s="131"/>
      <c r="J405" s="131"/>
      <c r="K405" s="132"/>
      <c r="L405" s="132"/>
      <c r="M405" s="132"/>
      <c r="N405" s="132"/>
      <c r="O405" s="132"/>
      <c r="P405" s="132"/>
      <c r="Q405" s="132"/>
    </row>
    <row r="406" spans="2:23" x14ac:dyDescent="0.2">
      <c r="B406" s="131"/>
      <c r="C406" s="131"/>
      <c r="D406" s="131"/>
      <c r="E406" s="131"/>
      <c r="F406" s="131"/>
      <c r="G406" s="131"/>
      <c r="H406" s="131"/>
      <c r="I406" s="131"/>
      <c r="J406" s="131"/>
      <c r="K406" s="132"/>
      <c r="L406" s="132"/>
      <c r="M406" s="132"/>
      <c r="N406" s="132"/>
      <c r="O406" s="132"/>
      <c r="P406" s="132"/>
      <c r="Q406" s="132"/>
    </row>
    <row r="407" spans="2:23" x14ac:dyDescent="0.2">
      <c r="B407" s="131"/>
      <c r="C407" s="131"/>
      <c r="D407" s="131"/>
      <c r="E407" s="131"/>
      <c r="F407" s="131"/>
      <c r="G407" s="131"/>
      <c r="H407" s="131"/>
      <c r="I407" s="131"/>
      <c r="J407" s="131"/>
      <c r="K407" s="132"/>
      <c r="L407" s="132"/>
      <c r="M407" s="132"/>
      <c r="N407" s="132"/>
      <c r="O407" s="132"/>
      <c r="P407" s="132"/>
      <c r="Q407" s="132"/>
    </row>
    <row r="408" spans="2:23" x14ac:dyDescent="0.2">
      <c r="B408" s="131"/>
      <c r="C408" s="131"/>
      <c r="D408" s="131"/>
      <c r="E408" s="131"/>
      <c r="F408" s="131"/>
      <c r="G408" s="131"/>
      <c r="H408" s="131"/>
      <c r="I408" s="131"/>
      <c r="J408" s="131"/>
    </row>
    <row r="409" spans="2:23" x14ac:dyDescent="0.2">
      <c r="B409" s="131"/>
      <c r="C409" s="131"/>
      <c r="D409" s="131"/>
      <c r="E409" s="131"/>
      <c r="F409" s="131"/>
      <c r="G409" s="131"/>
      <c r="H409" s="131"/>
      <c r="I409" s="131"/>
      <c r="J409" s="131"/>
    </row>
    <row r="410" spans="2:23" x14ac:dyDescent="0.2">
      <c r="B410" s="131"/>
      <c r="C410" s="131"/>
      <c r="D410" s="131"/>
      <c r="E410" s="131"/>
      <c r="F410" s="131"/>
      <c r="G410" s="131"/>
      <c r="H410" s="131"/>
      <c r="I410" s="131"/>
      <c r="J410" s="131"/>
    </row>
    <row r="411" spans="2:23" x14ac:dyDescent="0.2">
      <c r="B411" s="131"/>
      <c r="C411" s="131"/>
      <c r="D411" s="131"/>
      <c r="E411" s="131"/>
      <c r="F411" s="131"/>
      <c r="G411" s="131"/>
      <c r="H411" s="131"/>
      <c r="I411" s="131"/>
      <c r="J411" s="131"/>
    </row>
    <row r="412" spans="2:23" x14ac:dyDescent="0.2">
      <c r="B412" s="131"/>
      <c r="C412" s="131"/>
      <c r="D412" s="131"/>
      <c r="E412" s="131"/>
      <c r="F412" s="131"/>
      <c r="G412" s="131"/>
      <c r="H412" s="131"/>
      <c r="I412" s="131"/>
      <c r="J412" s="131"/>
    </row>
    <row r="413" spans="2:23" x14ac:dyDescent="0.2">
      <c r="B413" s="131"/>
      <c r="C413" s="131"/>
      <c r="D413" s="131"/>
      <c r="E413" s="131"/>
      <c r="F413" s="131"/>
      <c r="G413" s="131"/>
      <c r="H413" s="131"/>
      <c r="I413" s="131"/>
      <c r="J413" s="131"/>
    </row>
    <row r="414" spans="2:23" x14ac:dyDescent="0.2">
      <c r="B414" s="131"/>
      <c r="C414" s="131"/>
      <c r="D414" s="131"/>
      <c r="E414" s="131"/>
      <c r="F414" s="131"/>
      <c r="G414" s="131"/>
      <c r="H414" s="131"/>
      <c r="I414" s="131"/>
      <c r="J414" s="131"/>
    </row>
    <row r="415" spans="2:23" x14ac:dyDescent="0.2">
      <c r="B415" s="131"/>
      <c r="C415" s="131"/>
      <c r="D415" s="131"/>
      <c r="E415" s="131"/>
      <c r="F415" s="131"/>
      <c r="G415" s="131"/>
      <c r="H415" s="131"/>
      <c r="I415" s="131"/>
      <c r="J415" s="131"/>
    </row>
    <row r="416" spans="2:23" x14ac:dyDescent="0.2">
      <c r="B416" s="131"/>
      <c r="C416" s="131"/>
      <c r="D416" s="131"/>
      <c r="E416" s="131"/>
      <c r="F416" s="131"/>
      <c r="G416" s="131"/>
      <c r="H416" s="131"/>
      <c r="I416" s="131"/>
      <c r="J416" s="131"/>
    </row>
    <row r="417" spans="2:10" x14ac:dyDescent="0.2">
      <c r="B417" s="131"/>
      <c r="C417" s="131"/>
      <c r="D417" s="131"/>
      <c r="E417" s="131"/>
      <c r="F417" s="131"/>
      <c r="G417" s="131"/>
      <c r="H417" s="131"/>
      <c r="I417" s="131"/>
      <c r="J417" s="131"/>
    </row>
    <row r="418" spans="2:10" x14ac:dyDescent="0.2">
      <c r="B418" s="131"/>
      <c r="C418" s="131"/>
      <c r="D418" s="131"/>
      <c r="E418" s="131"/>
      <c r="F418" s="131"/>
      <c r="G418" s="131"/>
      <c r="H418" s="131"/>
      <c r="I418" s="131"/>
      <c r="J418" s="131"/>
    </row>
    <row r="419" spans="2:10" x14ac:dyDescent="0.2">
      <c r="B419" s="131"/>
      <c r="C419" s="131"/>
      <c r="D419" s="131"/>
      <c r="E419" s="131"/>
      <c r="F419" s="131"/>
      <c r="G419" s="131"/>
      <c r="H419" s="131"/>
      <c r="I419" s="131"/>
      <c r="J419" s="131"/>
    </row>
    <row r="420" spans="2:10" x14ac:dyDescent="0.2">
      <c r="B420" s="131"/>
      <c r="C420" s="131"/>
      <c r="D420" s="131"/>
      <c r="E420" s="131"/>
      <c r="F420" s="131"/>
      <c r="G420" s="131"/>
      <c r="H420" s="131"/>
      <c r="I420" s="131"/>
      <c r="J420" s="131"/>
    </row>
    <row r="421" spans="2:10" x14ac:dyDescent="0.2">
      <c r="B421" s="131"/>
      <c r="C421" s="131"/>
      <c r="D421" s="131"/>
      <c r="E421" s="131"/>
      <c r="F421" s="131"/>
      <c r="G421" s="131"/>
      <c r="H421" s="131"/>
      <c r="I421" s="131"/>
      <c r="J421" s="131"/>
    </row>
    <row r="422" spans="2:10" x14ac:dyDescent="0.2">
      <c r="B422" s="131"/>
      <c r="C422" s="131"/>
      <c r="D422" s="131"/>
      <c r="E422" s="131"/>
      <c r="F422" s="131"/>
      <c r="G422" s="131"/>
      <c r="H422" s="131"/>
      <c r="I422" s="131"/>
      <c r="J422" s="131"/>
    </row>
    <row r="423" spans="2:10" x14ac:dyDescent="0.2">
      <c r="B423" s="131"/>
      <c r="C423" s="131"/>
      <c r="D423" s="131"/>
      <c r="E423" s="131"/>
      <c r="F423" s="131"/>
      <c r="G423" s="131"/>
      <c r="H423" s="131"/>
      <c r="I423" s="131"/>
      <c r="J423" s="131"/>
    </row>
    <row r="424" spans="2:10" x14ac:dyDescent="0.2">
      <c r="B424" s="131"/>
      <c r="C424" s="131"/>
      <c r="D424" s="131"/>
      <c r="E424" s="131"/>
      <c r="F424" s="131"/>
      <c r="G424" s="131"/>
      <c r="H424" s="131"/>
      <c r="I424" s="131"/>
      <c r="J424" s="131"/>
    </row>
    <row r="425" spans="2:10" x14ac:dyDescent="0.2">
      <c r="B425" s="131"/>
      <c r="C425" s="131"/>
      <c r="D425" s="131"/>
      <c r="E425" s="131"/>
      <c r="F425" s="131"/>
      <c r="G425" s="131"/>
      <c r="H425" s="131"/>
      <c r="I425" s="131"/>
      <c r="J425" s="131"/>
    </row>
    <row r="426" spans="2:10" x14ac:dyDescent="0.2">
      <c r="B426" s="131"/>
      <c r="C426" s="131"/>
      <c r="D426" s="131"/>
      <c r="E426" s="131"/>
      <c r="F426" s="131"/>
      <c r="G426" s="131"/>
      <c r="H426" s="131"/>
      <c r="I426" s="131"/>
      <c r="J426" s="131"/>
    </row>
    <row r="427" spans="2:10" x14ac:dyDescent="0.2">
      <c r="B427" s="131"/>
      <c r="C427" s="131"/>
      <c r="D427" s="131"/>
      <c r="E427" s="131"/>
      <c r="F427" s="131"/>
      <c r="G427" s="131"/>
      <c r="H427" s="131"/>
      <c r="I427" s="131"/>
      <c r="J427" s="131"/>
    </row>
    <row r="428" spans="2:10" x14ac:dyDescent="0.2">
      <c r="B428" s="131"/>
      <c r="C428" s="131"/>
      <c r="D428" s="131"/>
      <c r="E428" s="131"/>
      <c r="F428" s="131"/>
      <c r="G428" s="131"/>
      <c r="H428" s="131"/>
      <c r="I428" s="131"/>
      <c r="J428" s="131"/>
    </row>
    <row r="429" spans="2:10" x14ac:dyDescent="0.2">
      <c r="B429" s="131"/>
      <c r="C429" s="131"/>
      <c r="D429" s="131"/>
      <c r="E429" s="131"/>
      <c r="F429" s="131"/>
      <c r="G429" s="131"/>
      <c r="H429" s="131"/>
      <c r="I429" s="131"/>
      <c r="J429" s="131"/>
    </row>
    <row r="430" spans="2:10" x14ac:dyDescent="0.2">
      <c r="B430" s="131"/>
      <c r="C430" s="131"/>
      <c r="D430" s="131"/>
      <c r="E430" s="131"/>
      <c r="F430" s="131"/>
      <c r="G430" s="131"/>
      <c r="H430" s="131"/>
      <c r="I430" s="131"/>
      <c r="J430" s="131"/>
    </row>
    <row r="431" spans="2:10" x14ac:dyDescent="0.2">
      <c r="B431" s="131"/>
      <c r="C431" s="131"/>
      <c r="D431" s="131"/>
      <c r="E431" s="131"/>
      <c r="F431" s="131"/>
      <c r="G431" s="131"/>
      <c r="H431" s="131"/>
      <c r="I431" s="131"/>
      <c r="J431" s="131"/>
    </row>
    <row r="432" spans="2:10" x14ac:dyDescent="0.2">
      <c r="B432" s="131"/>
      <c r="C432" s="131"/>
      <c r="D432" s="131"/>
      <c r="E432" s="131"/>
      <c r="F432" s="131"/>
      <c r="G432" s="131"/>
      <c r="H432" s="131"/>
      <c r="I432" s="131"/>
      <c r="J432" s="131"/>
    </row>
    <row r="433" spans="2:10" x14ac:dyDescent="0.2">
      <c r="B433" s="131"/>
      <c r="C433" s="131"/>
      <c r="D433" s="131"/>
      <c r="E433" s="131"/>
      <c r="F433" s="131"/>
      <c r="G433" s="131"/>
      <c r="H433" s="131"/>
      <c r="I433" s="131"/>
      <c r="J433" s="131"/>
    </row>
    <row r="434" spans="2:10" x14ac:dyDescent="0.2">
      <c r="B434" s="131"/>
      <c r="C434" s="131"/>
      <c r="D434" s="131"/>
      <c r="E434" s="131"/>
      <c r="F434" s="131"/>
      <c r="G434" s="131"/>
      <c r="H434" s="131"/>
      <c r="I434" s="131"/>
      <c r="J434" s="131"/>
    </row>
    <row r="435" spans="2:10" x14ac:dyDescent="0.2">
      <c r="B435" s="131"/>
      <c r="C435" s="131"/>
      <c r="D435" s="131"/>
      <c r="E435" s="131"/>
      <c r="F435" s="131"/>
      <c r="G435" s="131"/>
      <c r="H435" s="131"/>
      <c r="I435" s="131"/>
      <c r="J435" s="131"/>
    </row>
    <row r="436" spans="2:10" x14ac:dyDescent="0.2">
      <c r="B436" s="131"/>
      <c r="C436" s="131"/>
      <c r="D436" s="131"/>
      <c r="E436" s="131"/>
      <c r="F436" s="131"/>
      <c r="G436" s="131"/>
      <c r="H436" s="131"/>
      <c r="I436" s="131"/>
      <c r="J436" s="131"/>
    </row>
    <row r="437" spans="2:10" x14ac:dyDescent="0.2">
      <c r="B437" s="131"/>
      <c r="C437" s="131"/>
      <c r="D437" s="131"/>
      <c r="E437" s="131"/>
      <c r="F437" s="131"/>
      <c r="G437" s="131"/>
      <c r="H437" s="131"/>
      <c r="I437" s="131"/>
      <c r="J437" s="131"/>
    </row>
    <row r="438" spans="2:10" x14ac:dyDescent="0.2">
      <c r="B438" s="131"/>
      <c r="C438" s="131"/>
      <c r="D438" s="131"/>
      <c r="E438" s="131"/>
      <c r="F438" s="131"/>
      <c r="G438" s="131"/>
      <c r="H438" s="131"/>
      <c r="I438" s="131"/>
      <c r="J438" s="131"/>
    </row>
    <row r="439" spans="2:10" x14ac:dyDescent="0.2">
      <c r="B439" s="131"/>
      <c r="C439" s="131"/>
      <c r="D439" s="131"/>
      <c r="E439" s="131"/>
      <c r="F439" s="131"/>
      <c r="G439" s="131"/>
      <c r="H439" s="131"/>
      <c r="I439" s="131"/>
      <c r="J439" s="131"/>
    </row>
    <row r="440" spans="2:10" x14ac:dyDescent="0.2">
      <c r="B440" s="131"/>
      <c r="C440" s="131"/>
      <c r="D440" s="131"/>
      <c r="E440" s="131"/>
      <c r="F440" s="131"/>
      <c r="G440" s="131"/>
      <c r="H440" s="131"/>
      <c r="I440" s="131"/>
      <c r="J440" s="131"/>
    </row>
    <row r="441" spans="2:10" x14ac:dyDescent="0.2">
      <c r="B441" s="131"/>
      <c r="C441" s="131"/>
      <c r="D441" s="131"/>
      <c r="E441" s="131"/>
      <c r="F441" s="131"/>
      <c r="G441" s="131"/>
      <c r="H441" s="131"/>
      <c r="I441" s="131"/>
      <c r="J441" s="131"/>
    </row>
    <row r="442" spans="2:10" x14ac:dyDescent="0.2">
      <c r="B442" s="131"/>
      <c r="C442" s="131"/>
      <c r="D442" s="131"/>
      <c r="E442" s="131"/>
      <c r="F442" s="131"/>
      <c r="G442" s="131"/>
      <c r="H442" s="131"/>
      <c r="I442" s="131"/>
      <c r="J442" s="131"/>
    </row>
    <row r="443" spans="2:10" x14ac:dyDescent="0.2">
      <c r="B443" s="131"/>
      <c r="C443" s="131"/>
      <c r="D443" s="131"/>
      <c r="E443" s="131"/>
      <c r="F443" s="131"/>
      <c r="G443" s="131"/>
      <c r="H443" s="131"/>
      <c r="I443" s="131"/>
      <c r="J443" s="131"/>
    </row>
    <row r="444" spans="2:10" x14ac:dyDescent="0.2">
      <c r="B444" s="131"/>
      <c r="C444" s="131"/>
      <c r="D444" s="131"/>
      <c r="E444" s="131"/>
      <c r="F444" s="131"/>
      <c r="G444" s="131"/>
      <c r="H444" s="131"/>
      <c r="I444" s="131"/>
      <c r="J444" s="131"/>
    </row>
    <row r="445" spans="2:10" x14ac:dyDescent="0.2">
      <c r="B445" s="131"/>
      <c r="C445" s="131"/>
      <c r="D445" s="131"/>
      <c r="E445" s="131"/>
      <c r="F445" s="131"/>
      <c r="G445" s="131"/>
      <c r="H445" s="131"/>
      <c r="I445" s="131"/>
      <c r="J445" s="131"/>
    </row>
    <row r="446" spans="2:10" x14ac:dyDescent="0.2">
      <c r="B446" s="131"/>
      <c r="C446" s="131"/>
      <c r="D446" s="131"/>
      <c r="E446" s="131"/>
      <c r="F446" s="131"/>
      <c r="G446" s="131"/>
      <c r="H446" s="131"/>
      <c r="I446" s="131"/>
      <c r="J446" s="131"/>
    </row>
    <row r="447" spans="2:10" x14ac:dyDescent="0.2">
      <c r="B447" s="131"/>
      <c r="C447" s="131"/>
      <c r="D447" s="131"/>
      <c r="E447" s="131"/>
      <c r="F447" s="131"/>
      <c r="G447" s="131"/>
      <c r="H447" s="131"/>
      <c r="I447" s="131"/>
      <c r="J447" s="131"/>
    </row>
    <row r="448" spans="2:10" x14ac:dyDescent="0.2">
      <c r="B448" s="131"/>
      <c r="C448" s="131"/>
      <c r="D448" s="131"/>
      <c r="E448" s="131"/>
      <c r="F448" s="131"/>
      <c r="G448" s="131"/>
      <c r="H448" s="131"/>
      <c r="I448" s="131"/>
      <c r="J448" s="131"/>
    </row>
    <row r="449" spans="2:10" x14ac:dyDescent="0.2">
      <c r="B449" s="131"/>
      <c r="C449" s="131"/>
      <c r="D449" s="131"/>
      <c r="E449" s="131"/>
      <c r="F449" s="131"/>
      <c r="G449" s="131"/>
      <c r="H449" s="131"/>
      <c r="I449" s="131"/>
      <c r="J449" s="131"/>
    </row>
    <row r="450" spans="2:10" x14ac:dyDescent="0.2">
      <c r="B450" s="131"/>
      <c r="C450" s="131"/>
      <c r="D450" s="131"/>
      <c r="E450" s="131"/>
      <c r="F450" s="131"/>
      <c r="G450" s="131"/>
      <c r="H450" s="131"/>
      <c r="I450" s="131"/>
      <c r="J450" s="131"/>
    </row>
    <row r="451" spans="2:10" x14ac:dyDescent="0.2">
      <c r="B451" s="131"/>
      <c r="C451" s="131"/>
      <c r="D451" s="131"/>
      <c r="E451" s="131"/>
      <c r="F451" s="131"/>
      <c r="G451" s="131"/>
      <c r="H451" s="131"/>
      <c r="I451" s="131"/>
      <c r="J451" s="131"/>
    </row>
    <row r="452" spans="2:10" x14ac:dyDescent="0.2">
      <c r="B452" s="131"/>
      <c r="C452" s="131"/>
      <c r="D452" s="131"/>
      <c r="E452" s="131"/>
      <c r="F452" s="131"/>
      <c r="G452" s="131"/>
      <c r="H452" s="131"/>
      <c r="I452" s="131"/>
      <c r="J452" s="131"/>
    </row>
    <row r="453" spans="2:10" x14ac:dyDescent="0.2">
      <c r="B453" s="131"/>
      <c r="C453" s="131"/>
      <c r="D453" s="131"/>
      <c r="E453" s="131"/>
      <c r="F453" s="131"/>
      <c r="G453" s="131"/>
      <c r="H453" s="131"/>
      <c r="I453" s="131"/>
      <c r="J453" s="131"/>
    </row>
    <row r="454" spans="2:10" x14ac:dyDescent="0.2">
      <c r="B454" s="131"/>
      <c r="C454" s="131"/>
      <c r="D454" s="131"/>
      <c r="E454" s="131"/>
      <c r="F454" s="131"/>
      <c r="G454" s="131"/>
      <c r="H454" s="131"/>
      <c r="I454" s="131"/>
      <c r="J454" s="131"/>
    </row>
    <row r="455" spans="2:10" x14ac:dyDescent="0.2">
      <c r="B455" s="131"/>
      <c r="C455" s="131"/>
      <c r="D455" s="131"/>
      <c r="E455" s="131"/>
      <c r="F455" s="131"/>
      <c r="G455" s="131"/>
      <c r="H455" s="131"/>
      <c r="I455" s="131"/>
      <c r="J455" s="131"/>
    </row>
    <row r="456" spans="2:10" x14ac:dyDescent="0.2">
      <c r="B456" s="131"/>
      <c r="C456" s="131"/>
      <c r="D456" s="131"/>
      <c r="E456" s="131"/>
      <c r="F456" s="131"/>
      <c r="G456" s="131"/>
      <c r="H456" s="131"/>
      <c r="I456" s="131"/>
      <c r="J456" s="131"/>
    </row>
    <row r="457" spans="2:10" x14ac:dyDescent="0.2">
      <c r="B457" s="131"/>
      <c r="C457" s="131"/>
      <c r="D457" s="131"/>
      <c r="E457" s="131"/>
      <c r="F457" s="131"/>
      <c r="G457" s="131"/>
      <c r="H457" s="131"/>
      <c r="I457" s="131"/>
      <c r="J457" s="131"/>
    </row>
    <row r="458" spans="2:10" x14ac:dyDescent="0.2">
      <c r="B458" s="131"/>
      <c r="C458" s="131"/>
      <c r="D458" s="131"/>
      <c r="E458" s="131"/>
      <c r="F458" s="131"/>
      <c r="G458" s="131"/>
      <c r="H458" s="131"/>
      <c r="I458" s="131"/>
      <c r="J458" s="131"/>
    </row>
    <row r="459" spans="2:10" x14ac:dyDescent="0.2">
      <c r="B459" s="131"/>
      <c r="C459" s="131"/>
      <c r="D459" s="131"/>
      <c r="E459" s="131"/>
      <c r="F459" s="131"/>
      <c r="G459" s="131"/>
      <c r="H459" s="131"/>
      <c r="I459" s="131"/>
      <c r="J459" s="131"/>
    </row>
    <row r="460" spans="2:10" x14ac:dyDescent="0.2">
      <c r="B460" s="131"/>
      <c r="C460" s="131"/>
      <c r="D460" s="131"/>
      <c r="E460" s="131"/>
      <c r="F460" s="131"/>
      <c r="G460" s="131"/>
      <c r="H460" s="131"/>
      <c r="I460" s="131"/>
      <c r="J460" s="131"/>
    </row>
    <row r="461" spans="2:10" x14ac:dyDescent="0.2">
      <c r="B461" s="131"/>
      <c r="C461" s="131"/>
      <c r="D461" s="131"/>
      <c r="E461" s="131"/>
      <c r="F461" s="131"/>
      <c r="G461" s="131"/>
      <c r="H461" s="131"/>
      <c r="I461" s="131"/>
      <c r="J461" s="131"/>
    </row>
    <row r="462" spans="2:10" x14ac:dyDescent="0.2">
      <c r="B462" s="131"/>
      <c r="C462" s="131"/>
      <c r="D462" s="131"/>
      <c r="E462" s="131"/>
      <c r="F462" s="131"/>
      <c r="G462" s="131"/>
      <c r="H462" s="131"/>
      <c r="I462" s="131"/>
      <c r="J462" s="131"/>
    </row>
    <row r="463" spans="2:10" x14ac:dyDescent="0.2">
      <c r="B463" s="131"/>
      <c r="C463" s="131"/>
      <c r="D463" s="131"/>
      <c r="E463" s="131"/>
      <c r="F463" s="131"/>
      <c r="G463" s="131"/>
      <c r="H463" s="131"/>
      <c r="I463" s="131"/>
      <c r="J463" s="131"/>
    </row>
    <row r="464" spans="2:10" x14ac:dyDescent="0.2">
      <c r="B464" s="131"/>
      <c r="C464" s="131"/>
      <c r="D464" s="131"/>
      <c r="E464" s="131"/>
      <c r="F464" s="131"/>
      <c r="G464" s="131"/>
      <c r="H464" s="131"/>
      <c r="I464" s="131"/>
      <c r="J464" s="131"/>
    </row>
    <row r="465" spans="2:10" x14ac:dyDescent="0.2">
      <c r="B465" s="131"/>
      <c r="C465" s="131"/>
      <c r="D465" s="131"/>
      <c r="E465" s="131"/>
      <c r="F465" s="131"/>
      <c r="G465" s="131"/>
      <c r="H465" s="131"/>
      <c r="I465" s="131"/>
      <c r="J465" s="131"/>
    </row>
    <row r="466" spans="2:10" x14ac:dyDescent="0.2">
      <c r="B466" s="131"/>
      <c r="C466" s="131"/>
      <c r="D466" s="131"/>
      <c r="E466" s="131"/>
      <c r="F466" s="131"/>
      <c r="G466" s="131"/>
      <c r="H466" s="131"/>
      <c r="I466" s="131"/>
      <c r="J466" s="131"/>
    </row>
    <row r="467" spans="2:10" x14ac:dyDescent="0.2">
      <c r="B467" s="131"/>
      <c r="C467" s="131"/>
      <c r="D467" s="131"/>
      <c r="E467" s="131"/>
      <c r="F467" s="131"/>
      <c r="G467" s="131"/>
      <c r="H467" s="131"/>
      <c r="I467" s="131"/>
      <c r="J467" s="131"/>
    </row>
    <row r="468" spans="2:10" x14ac:dyDescent="0.2">
      <c r="B468" s="131"/>
      <c r="C468" s="131"/>
      <c r="D468" s="131"/>
      <c r="E468" s="131"/>
      <c r="F468" s="131"/>
      <c r="G468" s="131"/>
      <c r="H468" s="131"/>
      <c r="I468" s="131"/>
      <c r="J468" s="131"/>
    </row>
    <row r="469" spans="2:10" x14ac:dyDescent="0.2">
      <c r="B469" s="131"/>
      <c r="C469" s="131"/>
      <c r="D469" s="131"/>
      <c r="E469" s="131"/>
      <c r="F469" s="131"/>
      <c r="G469" s="131"/>
      <c r="H469" s="131"/>
      <c r="I469" s="131"/>
      <c r="J469" s="131"/>
    </row>
    <row r="470" spans="2:10" x14ac:dyDescent="0.2">
      <c r="B470" s="131"/>
      <c r="C470" s="131"/>
      <c r="D470" s="131"/>
      <c r="E470" s="131"/>
      <c r="F470" s="131"/>
      <c r="G470" s="131"/>
      <c r="H470" s="131"/>
      <c r="I470" s="131"/>
      <c r="J470" s="131"/>
    </row>
    <row r="471" spans="2:10" x14ac:dyDescent="0.2">
      <c r="B471" s="131"/>
      <c r="C471" s="131"/>
      <c r="D471" s="131"/>
      <c r="E471" s="131"/>
      <c r="F471" s="131"/>
      <c r="G471" s="131"/>
      <c r="H471" s="131"/>
      <c r="I471" s="131"/>
      <c r="J471" s="131"/>
    </row>
    <row r="472" spans="2:10" x14ac:dyDescent="0.2">
      <c r="B472" s="131"/>
      <c r="C472" s="131"/>
      <c r="D472" s="131"/>
      <c r="E472" s="131"/>
      <c r="F472" s="131"/>
      <c r="G472" s="131"/>
      <c r="H472" s="131"/>
      <c r="I472" s="131"/>
      <c r="J472" s="131"/>
    </row>
    <row r="473" spans="2:10" x14ac:dyDescent="0.2">
      <c r="B473" s="131"/>
      <c r="C473" s="131"/>
      <c r="D473" s="131"/>
      <c r="E473" s="131"/>
      <c r="F473" s="131"/>
      <c r="G473" s="131"/>
      <c r="H473" s="131"/>
      <c r="I473" s="131"/>
      <c r="J473" s="131"/>
    </row>
    <row r="474" spans="2:10" x14ac:dyDescent="0.2">
      <c r="B474" s="131"/>
      <c r="C474" s="131"/>
      <c r="D474" s="131"/>
      <c r="E474" s="131"/>
      <c r="F474" s="131"/>
      <c r="G474" s="131"/>
      <c r="H474" s="131"/>
      <c r="I474" s="131"/>
      <c r="J474" s="131"/>
    </row>
    <row r="475" spans="2:10" x14ac:dyDescent="0.2">
      <c r="B475" s="131"/>
      <c r="C475" s="131"/>
      <c r="D475" s="131"/>
      <c r="E475" s="131"/>
      <c r="F475" s="131"/>
      <c r="G475" s="131"/>
      <c r="H475" s="131"/>
      <c r="I475" s="131"/>
      <c r="J475" s="131"/>
    </row>
    <row r="476" spans="2:10" x14ac:dyDescent="0.2">
      <c r="B476" s="131"/>
      <c r="C476" s="131"/>
      <c r="D476" s="131"/>
      <c r="E476" s="131"/>
      <c r="F476" s="131"/>
      <c r="G476" s="131"/>
      <c r="H476" s="131"/>
      <c r="I476" s="131"/>
      <c r="J476" s="131"/>
    </row>
    <row r="477" spans="2:10" x14ac:dyDescent="0.2">
      <c r="B477" s="131"/>
      <c r="C477" s="131"/>
      <c r="D477" s="131"/>
      <c r="E477" s="131"/>
      <c r="F477" s="131"/>
      <c r="G477" s="131"/>
      <c r="H477" s="131"/>
      <c r="I477" s="131"/>
      <c r="J477" s="131"/>
    </row>
    <row r="478" spans="2:10" x14ac:dyDescent="0.2">
      <c r="B478" s="131"/>
      <c r="C478" s="131"/>
      <c r="D478" s="131"/>
      <c r="E478" s="131"/>
      <c r="F478" s="131"/>
      <c r="G478" s="131"/>
      <c r="H478" s="131"/>
      <c r="I478" s="131"/>
      <c r="J478" s="131"/>
    </row>
    <row r="479" spans="2:10" x14ac:dyDescent="0.2">
      <c r="B479" s="131"/>
      <c r="C479" s="131"/>
      <c r="D479" s="131"/>
      <c r="E479" s="131"/>
      <c r="F479" s="131"/>
      <c r="G479" s="131"/>
      <c r="H479" s="131"/>
      <c r="I479" s="131"/>
      <c r="J479" s="131"/>
    </row>
    <row r="480" spans="2:10" x14ac:dyDescent="0.2">
      <c r="B480" s="131"/>
      <c r="C480" s="131"/>
      <c r="D480" s="131"/>
      <c r="E480" s="131"/>
      <c r="F480" s="131"/>
      <c r="G480" s="131"/>
      <c r="H480" s="131"/>
      <c r="I480" s="131"/>
      <c r="J480" s="131"/>
    </row>
    <row r="481" spans="2:10" x14ac:dyDescent="0.2">
      <c r="B481" s="131"/>
      <c r="C481" s="131"/>
      <c r="D481" s="131"/>
      <c r="E481" s="131"/>
      <c r="F481" s="131"/>
      <c r="G481" s="131"/>
      <c r="H481" s="131"/>
      <c r="I481" s="131"/>
      <c r="J481" s="131"/>
    </row>
    <row r="482" spans="2:10" x14ac:dyDescent="0.2">
      <c r="B482" s="131"/>
      <c r="C482" s="131"/>
      <c r="D482" s="131"/>
      <c r="E482" s="131"/>
      <c r="F482" s="131"/>
      <c r="G482" s="131"/>
      <c r="H482" s="131"/>
      <c r="I482" s="131"/>
      <c r="J482" s="131"/>
    </row>
    <row r="483" spans="2:10" x14ac:dyDescent="0.2">
      <c r="B483" s="131"/>
      <c r="C483" s="131"/>
      <c r="D483" s="131"/>
      <c r="E483" s="131"/>
      <c r="F483" s="131"/>
      <c r="G483" s="131"/>
      <c r="H483" s="131"/>
      <c r="I483" s="131"/>
      <c r="J483" s="131"/>
    </row>
    <row r="484" spans="2:10" x14ac:dyDescent="0.2">
      <c r="B484" s="131"/>
      <c r="C484" s="131"/>
      <c r="D484" s="131"/>
      <c r="E484" s="131"/>
      <c r="F484" s="131"/>
      <c r="G484" s="131"/>
      <c r="H484" s="131"/>
      <c r="I484" s="131"/>
      <c r="J484" s="131"/>
    </row>
    <row r="485" spans="2:10" x14ac:dyDescent="0.2">
      <c r="B485" s="131"/>
      <c r="C485" s="131"/>
      <c r="D485" s="131"/>
      <c r="E485" s="131"/>
      <c r="F485" s="131"/>
      <c r="G485" s="131"/>
      <c r="H485" s="131"/>
      <c r="I485" s="131"/>
      <c r="J485" s="131"/>
    </row>
    <row r="486" spans="2:10" x14ac:dyDescent="0.2">
      <c r="B486" s="131"/>
      <c r="C486" s="131"/>
      <c r="D486" s="131"/>
      <c r="E486" s="131"/>
      <c r="F486" s="131"/>
      <c r="G486" s="131"/>
      <c r="H486" s="131"/>
      <c r="I486" s="131"/>
      <c r="J486" s="131"/>
    </row>
    <row r="487" spans="2:10" x14ac:dyDescent="0.2">
      <c r="B487" s="131"/>
      <c r="C487" s="131"/>
      <c r="D487" s="131"/>
      <c r="E487" s="131"/>
      <c r="F487" s="131"/>
      <c r="G487" s="131"/>
      <c r="H487" s="131"/>
      <c r="I487" s="131"/>
      <c r="J487" s="131"/>
    </row>
    <row r="488" spans="2:10" x14ac:dyDescent="0.2">
      <c r="B488" s="131"/>
      <c r="C488" s="131"/>
      <c r="D488" s="131"/>
      <c r="E488" s="131"/>
      <c r="F488" s="131"/>
      <c r="G488" s="131"/>
      <c r="H488" s="131"/>
      <c r="I488" s="131"/>
      <c r="J488" s="131"/>
    </row>
    <row r="489" spans="2:10" x14ac:dyDescent="0.2">
      <c r="B489" s="131"/>
      <c r="C489" s="131"/>
      <c r="D489" s="131"/>
      <c r="E489" s="131"/>
      <c r="F489" s="131"/>
      <c r="G489" s="131"/>
      <c r="H489" s="131"/>
      <c r="I489" s="131"/>
      <c r="J489" s="131"/>
    </row>
    <row r="490" spans="2:10" x14ac:dyDescent="0.2">
      <c r="B490" s="131"/>
      <c r="C490" s="131"/>
      <c r="D490" s="131"/>
      <c r="E490" s="131"/>
      <c r="F490" s="131"/>
      <c r="G490" s="131"/>
      <c r="H490" s="131"/>
      <c r="I490" s="131"/>
      <c r="J490" s="131"/>
    </row>
    <row r="491" spans="2:10" x14ac:dyDescent="0.2">
      <c r="B491" s="131"/>
      <c r="C491" s="131"/>
      <c r="D491" s="131"/>
      <c r="E491" s="131"/>
      <c r="F491" s="131"/>
      <c r="G491" s="131"/>
      <c r="H491" s="131"/>
      <c r="I491" s="131"/>
      <c r="J491" s="131"/>
    </row>
    <row r="492" spans="2:10" x14ac:dyDescent="0.2">
      <c r="B492" s="131"/>
      <c r="C492" s="131"/>
      <c r="D492" s="131"/>
      <c r="E492" s="131"/>
      <c r="F492" s="131"/>
      <c r="G492" s="131"/>
      <c r="H492" s="131"/>
      <c r="I492" s="131"/>
      <c r="J492" s="131"/>
    </row>
    <row r="493" spans="2:10" x14ac:dyDescent="0.2">
      <c r="B493" s="131"/>
      <c r="C493" s="131"/>
      <c r="D493" s="131"/>
      <c r="E493" s="131"/>
      <c r="F493" s="131"/>
      <c r="G493" s="131"/>
      <c r="H493" s="131"/>
      <c r="I493" s="131"/>
      <c r="J493" s="131"/>
    </row>
    <row r="494" spans="2:10" x14ac:dyDescent="0.2">
      <c r="B494" s="131"/>
      <c r="C494" s="131"/>
      <c r="D494" s="131"/>
      <c r="E494" s="131"/>
      <c r="F494" s="131"/>
      <c r="G494" s="131"/>
      <c r="H494" s="131"/>
      <c r="I494" s="131"/>
      <c r="J494" s="131"/>
    </row>
    <row r="495" spans="2:10" x14ac:dyDescent="0.2">
      <c r="B495" s="131"/>
      <c r="C495" s="131"/>
      <c r="D495" s="131"/>
      <c r="E495" s="131"/>
      <c r="F495" s="131"/>
      <c r="G495" s="131"/>
      <c r="H495" s="131"/>
      <c r="I495" s="131"/>
      <c r="J495" s="131"/>
    </row>
    <row r="496" spans="2:10" x14ac:dyDescent="0.2">
      <c r="B496" s="131"/>
      <c r="C496" s="131"/>
      <c r="D496" s="131"/>
      <c r="E496" s="131"/>
      <c r="F496" s="131"/>
      <c r="G496" s="131"/>
      <c r="H496" s="131"/>
      <c r="I496" s="131"/>
      <c r="J496" s="131"/>
    </row>
    <row r="497" spans="2:10" x14ac:dyDescent="0.2">
      <c r="B497" s="131"/>
      <c r="C497" s="131"/>
      <c r="D497" s="131"/>
      <c r="E497" s="131"/>
      <c r="F497" s="131"/>
      <c r="G497" s="131"/>
      <c r="H497" s="131"/>
      <c r="I497" s="131"/>
      <c r="J497" s="131"/>
    </row>
    <row r="498" spans="2:10" x14ac:dyDescent="0.2">
      <c r="B498" s="131"/>
      <c r="C498" s="131"/>
      <c r="D498" s="131"/>
      <c r="E498" s="131"/>
      <c r="F498" s="131"/>
      <c r="G498" s="131"/>
      <c r="H498" s="131"/>
      <c r="I498" s="131"/>
      <c r="J498" s="131"/>
    </row>
    <row r="499" spans="2:10" x14ac:dyDescent="0.2">
      <c r="B499" s="131"/>
      <c r="C499" s="131"/>
      <c r="D499" s="131"/>
      <c r="E499" s="131"/>
      <c r="F499" s="131"/>
      <c r="G499" s="131"/>
      <c r="H499" s="131"/>
      <c r="I499" s="131"/>
      <c r="J499" s="131"/>
    </row>
    <row r="500" spans="2:10" x14ac:dyDescent="0.2">
      <c r="B500" s="131"/>
      <c r="C500" s="131"/>
      <c r="D500" s="131"/>
      <c r="E500" s="131"/>
      <c r="F500" s="131"/>
      <c r="G500" s="131"/>
      <c r="H500" s="131"/>
      <c r="I500" s="131"/>
      <c r="J500" s="131"/>
    </row>
    <row r="501" spans="2:10" x14ac:dyDescent="0.2">
      <c r="B501" s="131"/>
      <c r="C501" s="131"/>
      <c r="D501" s="131"/>
      <c r="E501" s="131"/>
      <c r="F501" s="131"/>
      <c r="G501" s="131"/>
      <c r="H501" s="131"/>
      <c r="I501" s="131"/>
      <c r="J501" s="131"/>
    </row>
    <row r="502" spans="2:10" x14ac:dyDescent="0.2">
      <c r="B502" s="131"/>
      <c r="C502" s="131"/>
      <c r="D502" s="131"/>
      <c r="E502" s="131"/>
      <c r="F502" s="131"/>
      <c r="G502" s="131"/>
      <c r="H502" s="131"/>
      <c r="I502" s="131"/>
      <c r="J502" s="131"/>
    </row>
    <row r="503" spans="2:10" x14ac:dyDescent="0.2">
      <c r="B503" s="131"/>
      <c r="C503" s="131"/>
      <c r="D503" s="131"/>
      <c r="E503" s="131"/>
      <c r="F503" s="131"/>
      <c r="G503" s="131"/>
      <c r="H503" s="131"/>
      <c r="I503" s="131"/>
      <c r="J503" s="131"/>
    </row>
    <row r="504" spans="2:10" x14ac:dyDescent="0.2">
      <c r="B504" s="131"/>
      <c r="C504" s="131"/>
      <c r="D504" s="131"/>
      <c r="E504" s="131"/>
      <c r="F504" s="131"/>
      <c r="G504" s="131"/>
      <c r="H504" s="131"/>
      <c r="I504" s="131"/>
      <c r="J504" s="131"/>
    </row>
    <row r="505" spans="2:10" x14ac:dyDescent="0.2">
      <c r="B505" s="131"/>
      <c r="C505" s="131"/>
      <c r="D505" s="131"/>
      <c r="E505" s="131"/>
      <c r="F505" s="131"/>
      <c r="G505" s="131"/>
      <c r="H505" s="131"/>
      <c r="I505" s="131"/>
      <c r="J505" s="131"/>
    </row>
    <row r="506" spans="2:10" x14ac:dyDescent="0.2">
      <c r="B506" s="131"/>
      <c r="C506" s="131"/>
      <c r="D506" s="131"/>
      <c r="E506" s="131"/>
      <c r="F506" s="131"/>
      <c r="G506" s="131"/>
      <c r="H506" s="131"/>
      <c r="I506" s="131"/>
      <c r="J506" s="131"/>
    </row>
    <row r="507" spans="2:10" x14ac:dyDescent="0.2">
      <c r="B507" s="131"/>
      <c r="C507" s="131"/>
      <c r="D507" s="131"/>
      <c r="E507" s="131"/>
      <c r="F507" s="131"/>
      <c r="G507" s="131"/>
      <c r="H507" s="131"/>
      <c r="I507" s="131"/>
      <c r="J507" s="131"/>
    </row>
    <row r="508" spans="2:10" x14ac:dyDescent="0.2">
      <c r="B508" s="131"/>
      <c r="C508" s="131"/>
      <c r="D508" s="131"/>
      <c r="E508" s="131"/>
      <c r="F508" s="131"/>
      <c r="G508" s="131"/>
      <c r="H508" s="131"/>
      <c r="I508" s="131"/>
      <c r="J508" s="131"/>
    </row>
    <row r="509" spans="2:10" x14ac:dyDescent="0.2">
      <c r="B509" s="131"/>
      <c r="C509" s="131"/>
      <c r="D509" s="131"/>
      <c r="E509" s="131"/>
      <c r="F509" s="131"/>
      <c r="G509" s="131"/>
      <c r="H509" s="131"/>
      <c r="I509" s="131"/>
      <c r="J509" s="131"/>
    </row>
    <row r="510" spans="2:10" x14ac:dyDescent="0.2">
      <c r="B510" s="131"/>
      <c r="C510" s="131"/>
      <c r="D510" s="131"/>
      <c r="E510" s="131"/>
      <c r="F510" s="131"/>
      <c r="G510" s="131"/>
      <c r="H510" s="131"/>
      <c r="I510" s="131"/>
      <c r="J510" s="131"/>
    </row>
    <row r="511" spans="2:10" x14ac:dyDescent="0.2">
      <c r="B511" s="131"/>
      <c r="C511" s="131"/>
      <c r="D511" s="131"/>
      <c r="E511" s="131"/>
      <c r="F511" s="131"/>
      <c r="G511" s="131"/>
      <c r="H511" s="131"/>
      <c r="I511" s="131"/>
      <c r="J511" s="131"/>
    </row>
    <row r="512" spans="2:10" x14ac:dyDescent="0.2">
      <c r="B512" s="131"/>
      <c r="C512" s="131"/>
      <c r="D512" s="131"/>
      <c r="E512" s="131"/>
      <c r="F512" s="131"/>
      <c r="G512" s="131"/>
      <c r="H512" s="131"/>
      <c r="I512" s="131"/>
      <c r="J512" s="131"/>
    </row>
    <row r="513" spans="2:10" x14ac:dyDescent="0.2">
      <c r="B513" s="131"/>
      <c r="C513" s="131"/>
      <c r="D513" s="131"/>
      <c r="E513" s="131"/>
      <c r="F513" s="131"/>
      <c r="G513" s="131"/>
      <c r="H513" s="131"/>
      <c r="I513" s="131"/>
      <c r="J513" s="131"/>
    </row>
    <row r="514" spans="2:10" x14ac:dyDescent="0.2">
      <c r="B514" s="131"/>
      <c r="C514" s="131"/>
      <c r="D514" s="131"/>
      <c r="E514" s="131"/>
      <c r="F514" s="131"/>
      <c r="G514" s="131"/>
      <c r="H514" s="131"/>
      <c r="I514" s="131"/>
      <c r="J514" s="131"/>
    </row>
    <row r="515" spans="2:10" x14ac:dyDescent="0.2">
      <c r="B515" s="131"/>
      <c r="C515" s="131"/>
      <c r="D515" s="131"/>
      <c r="E515" s="131"/>
      <c r="F515" s="131"/>
      <c r="G515" s="131"/>
      <c r="H515" s="131"/>
      <c r="I515" s="131"/>
      <c r="J515" s="131"/>
    </row>
    <row r="516" spans="2:10" x14ac:dyDescent="0.2">
      <c r="B516" s="131"/>
      <c r="C516" s="131"/>
      <c r="D516" s="131"/>
      <c r="E516" s="131"/>
      <c r="F516" s="131"/>
      <c r="G516" s="131"/>
      <c r="H516" s="131"/>
      <c r="I516" s="131"/>
      <c r="J516" s="131"/>
    </row>
    <row r="517" spans="2:10" x14ac:dyDescent="0.2">
      <c r="B517" s="131"/>
      <c r="C517" s="131"/>
      <c r="D517" s="131"/>
      <c r="E517" s="131"/>
      <c r="F517" s="131"/>
      <c r="G517" s="131"/>
      <c r="H517" s="131"/>
      <c r="I517" s="131"/>
      <c r="J517" s="131"/>
    </row>
    <row r="518" spans="2:10" x14ac:dyDescent="0.2">
      <c r="B518" s="131"/>
      <c r="C518" s="131"/>
      <c r="D518" s="131"/>
      <c r="E518" s="131"/>
      <c r="F518" s="131"/>
      <c r="G518" s="131"/>
      <c r="H518" s="131"/>
      <c r="I518" s="131"/>
      <c r="J518" s="131"/>
    </row>
    <row r="519" spans="2:10" x14ac:dyDescent="0.2">
      <c r="B519" s="131"/>
      <c r="C519" s="131"/>
      <c r="D519" s="131"/>
      <c r="E519" s="131"/>
      <c r="F519" s="131"/>
      <c r="G519" s="131"/>
      <c r="H519" s="131"/>
      <c r="I519" s="131"/>
      <c r="J519" s="131"/>
    </row>
    <row r="520" spans="2:10" x14ac:dyDescent="0.2">
      <c r="B520" s="131"/>
      <c r="C520" s="131"/>
      <c r="D520" s="131"/>
      <c r="E520" s="131"/>
      <c r="F520" s="131"/>
      <c r="G520" s="131"/>
      <c r="H520" s="131"/>
      <c r="I520" s="131"/>
      <c r="J520" s="131"/>
    </row>
    <row r="521" spans="2:10" x14ac:dyDescent="0.2">
      <c r="B521" s="131"/>
      <c r="C521" s="131"/>
      <c r="D521" s="131"/>
      <c r="E521" s="131"/>
      <c r="F521" s="131"/>
      <c r="G521" s="131"/>
      <c r="H521" s="131"/>
      <c r="I521" s="131"/>
      <c r="J521" s="131"/>
    </row>
    <row r="522" spans="2:10" x14ac:dyDescent="0.2">
      <c r="B522" s="131"/>
      <c r="C522" s="131"/>
      <c r="D522" s="131"/>
      <c r="E522" s="131"/>
      <c r="F522" s="131"/>
      <c r="G522" s="131"/>
      <c r="H522" s="131"/>
      <c r="I522" s="131"/>
      <c r="J522" s="131"/>
    </row>
    <row r="523" spans="2:10" x14ac:dyDescent="0.2">
      <c r="B523" s="131"/>
      <c r="C523" s="131"/>
      <c r="D523" s="131"/>
      <c r="E523" s="131"/>
      <c r="F523" s="131"/>
      <c r="G523" s="131"/>
      <c r="H523" s="131"/>
      <c r="I523" s="131"/>
      <c r="J523" s="131"/>
    </row>
    <row r="524" spans="2:10" x14ac:dyDescent="0.2">
      <c r="B524" s="131"/>
      <c r="C524" s="131"/>
      <c r="D524" s="131"/>
      <c r="E524" s="131"/>
      <c r="F524" s="131"/>
      <c r="G524" s="131"/>
      <c r="H524" s="131"/>
      <c r="I524" s="131"/>
      <c r="J524" s="131"/>
    </row>
    <row r="525" spans="2:10" x14ac:dyDescent="0.2">
      <c r="B525" s="131"/>
      <c r="C525" s="131"/>
      <c r="D525" s="131"/>
      <c r="E525" s="131"/>
      <c r="F525" s="131"/>
      <c r="G525" s="131"/>
      <c r="H525" s="131"/>
      <c r="I525" s="131"/>
      <c r="J525" s="131"/>
    </row>
    <row r="526" spans="2:10" x14ac:dyDescent="0.2">
      <c r="B526" s="131"/>
      <c r="C526" s="131"/>
      <c r="D526" s="131"/>
      <c r="E526" s="131"/>
      <c r="F526" s="131"/>
      <c r="G526" s="131"/>
      <c r="H526" s="131"/>
      <c r="I526" s="131"/>
      <c r="J526" s="131"/>
    </row>
    <row r="527" spans="2:10" x14ac:dyDescent="0.2">
      <c r="B527" s="131"/>
      <c r="C527" s="131"/>
      <c r="D527" s="131"/>
      <c r="E527" s="131"/>
      <c r="F527" s="131"/>
      <c r="G527" s="131"/>
      <c r="H527" s="131"/>
      <c r="I527" s="131"/>
      <c r="J527" s="131"/>
    </row>
    <row r="528" spans="2:10" x14ac:dyDescent="0.2">
      <c r="B528" s="131"/>
      <c r="C528" s="131"/>
      <c r="D528" s="131"/>
      <c r="E528" s="131"/>
      <c r="F528" s="131"/>
      <c r="G528" s="131"/>
      <c r="H528" s="131"/>
      <c r="I528" s="131"/>
      <c r="J528" s="131"/>
    </row>
    <row r="529" spans="2:10" x14ac:dyDescent="0.2">
      <c r="B529" s="131"/>
      <c r="C529" s="131"/>
      <c r="D529" s="131"/>
      <c r="E529" s="131"/>
      <c r="F529" s="131"/>
      <c r="G529" s="131"/>
      <c r="H529" s="131"/>
      <c r="I529" s="131"/>
      <c r="J529" s="131"/>
    </row>
    <row r="530" spans="2:10" x14ac:dyDescent="0.2">
      <c r="B530" s="131"/>
      <c r="C530" s="131"/>
      <c r="D530" s="131"/>
      <c r="E530" s="131"/>
      <c r="F530" s="131"/>
      <c r="G530" s="131"/>
      <c r="H530" s="131"/>
      <c r="I530" s="131"/>
      <c r="J530" s="131"/>
    </row>
    <row r="531" spans="2:10" x14ac:dyDescent="0.2">
      <c r="B531" s="131"/>
      <c r="C531" s="131"/>
      <c r="D531" s="131"/>
      <c r="E531" s="131"/>
      <c r="F531" s="131"/>
      <c r="G531" s="131"/>
      <c r="H531" s="131"/>
      <c r="I531" s="131"/>
      <c r="J531" s="131"/>
    </row>
    <row r="532" spans="2:10" x14ac:dyDescent="0.2">
      <c r="B532" s="131"/>
      <c r="C532" s="131"/>
      <c r="D532" s="131"/>
      <c r="E532" s="131"/>
      <c r="F532" s="131"/>
      <c r="G532" s="131"/>
      <c r="H532" s="131"/>
      <c r="I532" s="131"/>
      <c r="J532" s="131"/>
    </row>
    <row r="533" spans="2:10" x14ac:dyDescent="0.2">
      <c r="B533" s="131"/>
      <c r="C533" s="131"/>
      <c r="D533" s="131"/>
      <c r="E533" s="131"/>
      <c r="F533" s="131"/>
      <c r="G533" s="131"/>
      <c r="H533" s="131"/>
      <c r="I533" s="131"/>
      <c r="J533" s="131"/>
    </row>
    <row r="534" spans="2:10" x14ac:dyDescent="0.2">
      <c r="B534" s="131"/>
      <c r="C534" s="131"/>
      <c r="D534" s="131"/>
      <c r="E534" s="131"/>
      <c r="F534" s="131"/>
      <c r="G534" s="131"/>
      <c r="H534" s="131"/>
      <c r="I534" s="131"/>
      <c r="J534" s="131"/>
    </row>
    <row r="535" spans="2:10" x14ac:dyDescent="0.2">
      <c r="B535" s="131"/>
      <c r="C535" s="131"/>
      <c r="D535" s="131"/>
      <c r="E535" s="131"/>
      <c r="F535" s="131"/>
      <c r="G535" s="131"/>
      <c r="H535" s="131"/>
      <c r="I535" s="131"/>
      <c r="J535" s="131"/>
    </row>
    <row r="536" spans="2:10" x14ac:dyDescent="0.2">
      <c r="B536" s="131"/>
      <c r="C536" s="131"/>
      <c r="D536" s="131"/>
      <c r="E536" s="131"/>
      <c r="F536" s="131"/>
      <c r="G536" s="131"/>
      <c r="H536" s="131"/>
      <c r="I536" s="131"/>
      <c r="J536" s="131"/>
    </row>
    <row r="537" spans="2:10" x14ac:dyDescent="0.2">
      <c r="B537" s="131"/>
      <c r="C537" s="131"/>
      <c r="D537" s="131"/>
      <c r="E537" s="131"/>
      <c r="F537" s="131"/>
      <c r="G537" s="131"/>
      <c r="H537" s="131"/>
      <c r="I537" s="131"/>
      <c r="J537" s="131"/>
    </row>
    <row r="538" spans="2:10" x14ac:dyDescent="0.2">
      <c r="B538" s="131"/>
      <c r="C538" s="131"/>
      <c r="D538" s="131"/>
      <c r="E538" s="131"/>
      <c r="F538" s="131"/>
      <c r="G538" s="131"/>
      <c r="H538" s="131"/>
      <c r="I538" s="131"/>
      <c r="J538" s="131"/>
    </row>
    <row r="539" spans="2:10" x14ac:dyDescent="0.2">
      <c r="B539" s="131"/>
      <c r="C539" s="131"/>
      <c r="D539" s="131"/>
      <c r="E539" s="131"/>
      <c r="F539" s="131"/>
      <c r="G539" s="131"/>
      <c r="H539" s="131"/>
      <c r="I539" s="131"/>
      <c r="J539" s="131"/>
    </row>
    <row r="540" spans="2:10" x14ac:dyDescent="0.2">
      <c r="B540" s="131"/>
      <c r="C540" s="131"/>
      <c r="D540" s="131"/>
      <c r="E540" s="131"/>
      <c r="F540" s="131"/>
      <c r="G540" s="131"/>
      <c r="H540" s="131"/>
      <c r="I540" s="131"/>
      <c r="J540" s="131"/>
    </row>
    <row r="541" spans="2:10" x14ac:dyDescent="0.2">
      <c r="B541" s="131"/>
      <c r="C541" s="131"/>
      <c r="D541" s="131"/>
      <c r="E541" s="131"/>
      <c r="F541" s="131"/>
      <c r="G541" s="131"/>
      <c r="H541" s="131"/>
      <c r="I541" s="131"/>
      <c r="J541" s="131"/>
    </row>
    <row r="542" spans="2:10" x14ac:dyDescent="0.2">
      <c r="B542" s="131"/>
      <c r="C542" s="131"/>
      <c r="D542" s="131"/>
      <c r="E542" s="131"/>
      <c r="F542" s="131"/>
      <c r="G542" s="131"/>
      <c r="H542" s="131"/>
      <c r="I542" s="131"/>
      <c r="J542" s="131"/>
    </row>
    <row r="543" spans="2:10" x14ac:dyDescent="0.2">
      <c r="B543" s="131"/>
      <c r="C543" s="131"/>
      <c r="D543" s="131"/>
      <c r="E543" s="131"/>
      <c r="F543" s="131"/>
      <c r="G543" s="131"/>
      <c r="H543" s="131"/>
      <c r="I543" s="131"/>
      <c r="J543" s="131"/>
    </row>
    <row r="544" spans="2:10" x14ac:dyDescent="0.2">
      <c r="B544" s="131"/>
      <c r="C544" s="131"/>
      <c r="D544" s="131"/>
      <c r="E544" s="131"/>
      <c r="F544" s="131"/>
      <c r="G544" s="131"/>
      <c r="H544" s="131"/>
      <c r="I544" s="131"/>
      <c r="J544" s="131"/>
    </row>
    <row r="545" spans="2:10" x14ac:dyDescent="0.2">
      <c r="B545" s="131"/>
      <c r="C545" s="131"/>
      <c r="D545" s="131"/>
      <c r="E545" s="131"/>
      <c r="F545" s="131"/>
      <c r="G545" s="131"/>
      <c r="H545" s="131"/>
      <c r="I545" s="131"/>
      <c r="J545" s="131"/>
    </row>
    <row r="546" spans="2:10" x14ac:dyDescent="0.2">
      <c r="B546" s="131"/>
      <c r="C546" s="131"/>
      <c r="D546" s="131"/>
      <c r="E546" s="131"/>
      <c r="F546" s="131"/>
      <c r="G546" s="131"/>
      <c r="H546" s="131"/>
      <c r="I546" s="131"/>
      <c r="J546" s="131"/>
    </row>
    <row r="547" spans="2:10" x14ac:dyDescent="0.2">
      <c r="B547" s="131"/>
      <c r="C547" s="131"/>
      <c r="D547" s="131"/>
      <c r="E547" s="131"/>
      <c r="F547" s="131"/>
      <c r="G547" s="131"/>
      <c r="H547" s="131"/>
      <c r="I547" s="131"/>
      <c r="J547" s="131"/>
    </row>
    <row r="548" spans="2:10" x14ac:dyDescent="0.2">
      <c r="B548" s="131"/>
      <c r="C548" s="131"/>
      <c r="D548" s="131"/>
      <c r="E548" s="131"/>
      <c r="F548" s="131"/>
      <c r="G548" s="131"/>
      <c r="H548" s="131"/>
      <c r="I548" s="131"/>
      <c r="J548" s="131"/>
    </row>
    <row r="549" spans="2:10" x14ac:dyDescent="0.2">
      <c r="B549" s="131"/>
      <c r="C549" s="131"/>
      <c r="D549" s="131"/>
      <c r="E549" s="131"/>
      <c r="F549" s="131"/>
      <c r="G549" s="131"/>
      <c r="H549" s="131"/>
      <c r="I549" s="131"/>
      <c r="J549" s="131"/>
    </row>
    <row r="550" spans="2:10" x14ac:dyDescent="0.2">
      <c r="B550" s="131"/>
      <c r="C550" s="131"/>
      <c r="D550" s="131"/>
      <c r="E550" s="131"/>
      <c r="F550" s="131"/>
      <c r="G550" s="131"/>
      <c r="H550" s="131"/>
      <c r="I550" s="131"/>
      <c r="J550" s="131"/>
    </row>
    <row r="551" spans="2:10" x14ac:dyDescent="0.2">
      <c r="B551" s="131"/>
      <c r="C551" s="131"/>
      <c r="D551" s="131"/>
      <c r="E551" s="131"/>
      <c r="F551" s="131"/>
      <c r="G551" s="131"/>
      <c r="H551" s="131"/>
      <c r="I551" s="131"/>
      <c r="J551" s="131"/>
    </row>
    <row r="552" spans="2:10" x14ac:dyDescent="0.2">
      <c r="B552" s="131"/>
      <c r="C552" s="131"/>
      <c r="D552" s="131"/>
      <c r="E552" s="131"/>
      <c r="F552" s="131"/>
      <c r="G552" s="131"/>
      <c r="H552" s="131"/>
      <c r="I552" s="131"/>
      <c r="J552" s="131"/>
    </row>
    <row r="553" spans="2:10" x14ac:dyDescent="0.2">
      <c r="B553" s="131"/>
      <c r="C553" s="131"/>
      <c r="D553" s="131"/>
      <c r="E553" s="131"/>
      <c r="F553" s="131"/>
      <c r="G553" s="131"/>
      <c r="H553" s="131"/>
      <c r="I553" s="131"/>
      <c r="J553" s="131"/>
    </row>
    <row r="554" spans="2:10" x14ac:dyDescent="0.2">
      <c r="B554" s="131"/>
      <c r="C554" s="131"/>
      <c r="D554" s="131"/>
      <c r="E554" s="131"/>
      <c r="F554" s="131"/>
      <c r="G554" s="131"/>
      <c r="H554" s="131"/>
      <c r="I554" s="131"/>
      <c r="J554" s="131"/>
    </row>
    <row r="555" spans="2:10" x14ac:dyDescent="0.2">
      <c r="B555" s="131"/>
      <c r="C555" s="131"/>
      <c r="D555" s="131"/>
      <c r="E555" s="131"/>
      <c r="F555" s="131"/>
      <c r="G555" s="131"/>
      <c r="H555" s="131"/>
      <c r="I555" s="131"/>
      <c r="J555" s="131"/>
    </row>
    <row r="556" spans="2:10" x14ac:dyDescent="0.2">
      <c r="B556" s="131"/>
      <c r="C556" s="131"/>
      <c r="D556" s="131"/>
      <c r="E556" s="131"/>
      <c r="F556" s="131"/>
      <c r="G556" s="131"/>
      <c r="H556" s="131"/>
      <c r="I556" s="131"/>
      <c r="J556" s="131"/>
    </row>
    <row r="557" spans="2:10" x14ac:dyDescent="0.2">
      <c r="B557" s="131"/>
      <c r="C557" s="131"/>
      <c r="D557" s="131"/>
      <c r="E557" s="131"/>
      <c r="F557" s="131"/>
      <c r="G557" s="131"/>
      <c r="H557" s="131"/>
      <c r="I557" s="131"/>
      <c r="J557" s="131"/>
    </row>
    <row r="558" spans="2:10" x14ac:dyDescent="0.2">
      <c r="B558" s="131"/>
      <c r="C558" s="131"/>
      <c r="D558" s="131"/>
      <c r="E558" s="131"/>
      <c r="F558" s="131"/>
      <c r="G558" s="131"/>
      <c r="H558" s="131"/>
      <c r="I558" s="131"/>
      <c r="J558" s="131"/>
    </row>
    <row r="559" spans="2:10" x14ac:dyDescent="0.2">
      <c r="B559" s="131"/>
      <c r="C559" s="131"/>
      <c r="D559" s="131"/>
      <c r="E559" s="131"/>
      <c r="F559" s="131"/>
      <c r="G559" s="131"/>
      <c r="H559" s="131"/>
      <c r="I559" s="131"/>
      <c r="J559" s="131"/>
    </row>
    <row r="560" spans="2:10" x14ac:dyDescent="0.2">
      <c r="B560" s="131"/>
      <c r="C560" s="131"/>
      <c r="D560" s="131"/>
      <c r="E560" s="131"/>
      <c r="F560" s="131"/>
      <c r="G560" s="131"/>
      <c r="H560" s="131"/>
      <c r="I560" s="131"/>
      <c r="J560" s="131"/>
    </row>
    <row r="561" spans="2:10" x14ac:dyDescent="0.2">
      <c r="B561" s="131"/>
      <c r="C561" s="131"/>
      <c r="D561" s="131"/>
      <c r="E561" s="131"/>
      <c r="F561" s="131"/>
      <c r="G561" s="131"/>
      <c r="H561" s="131"/>
      <c r="I561" s="131"/>
      <c r="J561" s="131"/>
    </row>
    <row r="562" spans="2:10" x14ac:dyDescent="0.2">
      <c r="B562" s="131"/>
      <c r="C562" s="131"/>
      <c r="D562" s="131"/>
      <c r="E562" s="131"/>
      <c r="F562" s="131"/>
      <c r="G562" s="131"/>
      <c r="H562" s="131"/>
      <c r="I562" s="131"/>
      <c r="J562" s="131"/>
    </row>
    <row r="563" spans="2:10" x14ac:dyDescent="0.2">
      <c r="B563" s="131"/>
      <c r="C563" s="131"/>
      <c r="D563" s="131"/>
      <c r="E563" s="131"/>
      <c r="F563" s="131"/>
      <c r="G563" s="131"/>
      <c r="H563" s="131"/>
      <c r="I563" s="131"/>
      <c r="J563" s="131"/>
    </row>
    <row r="564" spans="2:10" x14ac:dyDescent="0.2">
      <c r="B564" s="131"/>
      <c r="C564" s="131"/>
      <c r="D564" s="131"/>
      <c r="E564" s="131"/>
      <c r="F564" s="131"/>
      <c r="G564" s="131"/>
      <c r="H564" s="131"/>
      <c r="I564" s="131"/>
      <c r="J564" s="131"/>
    </row>
    <row r="565" spans="2:10" x14ac:dyDescent="0.2">
      <c r="B565" s="131"/>
      <c r="C565" s="131"/>
      <c r="D565" s="131"/>
      <c r="E565" s="131"/>
      <c r="F565" s="131"/>
      <c r="G565" s="131"/>
      <c r="H565" s="131"/>
      <c r="I565" s="131"/>
      <c r="J565" s="131"/>
    </row>
    <row r="566" spans="2:10" x14ac:dyDescent="0.2">
      <c r="B566" s="131"/>
      <c r="C566" s="131"/>
      <c r="D566" s="131"/>
      <c r="E566" s="131"/>
      <c r="F566" s="131"/>
      <c r="G566" s="131"/>
      <c r="H566" s="131"/>
      <c r="I566" s="131"/>
      <c r="J566" s="131"/>
    </row>
    <row r="567" spans="2:10" x14ac:dyDescent="0.2">
      <c r="B567" s="131"/>
      <c r="C567" s="131"/>
      <c r="D567" s="131"/>
      <c r="E567" s="131"/>
      <c r="F567" s="131"/>
      <c r="G567" s="131"/>
      <c r="H567" s="131"/>
      <c r="I567" s="131"/>
      <c r="J567" s="131"/>
    </row>
    <row r="568" spans="2:10" x14ac:dyDescent="0.2">
      <c r="B568" s="131"/>
      <c r="C568" s="131"/>
      <c r="D568" s="131"/>
      <c r="E568" s="131"/>
      <c r="F568" s="131"/>
      <c r="G568" s="131"/>
      <c r="H568" s="131"/>
      <c r="I568" s="131"/>
      <c r="J568" s="131"/>
    </row>
    <row r="569" spans="2:10" x14ac:dyDescent="0.2">
      <c r="B569" s="131"/>
      <c r="C569" s="131"/>
      <c r="D569" s="131"/>
      <c r="E569" s="131"/>
      <c r="F569" s="131"/>
      <c r="G569" s="131"/>
      <c r="H569" s="131"/>
      <c r="I569" s="131"/>
      <c r="J569" s="131"/>
    </row>
    <row r="570" spans="2:10" x14ac:dyDescent="0.2">
      <c r="B570" s="131"/>
      <c r="C570" s="131"/>
      <c r="D570" s="131"/>
      <c r="E570" s="131"/>
      <c r="F570" s="131"/>
      <c r="G570" s="131"/>
      <c r="H570" s="131"/>
      <c r="I570" s="131"/>
      <c r="J570" s="131"/>
    </row>
    <row r="571" spans="2:10" x14ac:dyDescent="0.2">
      <c r="B571" s="131"/>
      <c r="C571" s="131"/>
      <c r="D571" s="131"/>
      <c r="E571" s="131"/>
      <c r="F571" s="131"/>
      <c r="G571" s="131"/>
      <c r="H571" s="131"/>
      <c r="I571" s="131"/>
      <c r="J571" s="131"/>
    </row>
    <row r="572" spans="2:10" x14ac:dyDescent="0.2">
      <c r="B572" s="131"/>
      <c r="C572" s="131"/>
      <c r="D572" s="131"/>
      <c r="E572" s="131"/>
      <c r="F572" s="131"/>
      <c r="G572" s="131"/>
      <c r="H572" s="131"/>
      <c r="I572" s="131"/>
      <c r="J572" s="131"/>
    </row>
    <row r="573" spans="2:10" x14ac:dyDescent="0.2">
      <c r="B573" s="131"/>
      <c r="C573" s="131"/>
      <c r="D573" s="131"/>
      <c r="E573" s="131"/>
      <c r="F573" s="131"/>
      <c r="G573" s="131"/>
      <c r="H573" s="131"/>
      <c r="I573" s="131"/>
      <c r="J573" s="131"/>
    </row>
    <row r="574" spans="2:10" x14ac:dyDescent="0.2">
      <c r="B574" s="131"/>
      <c r="C574" s="131"/>
      <c r="D574" s="131"/>
      <c r="E574" s="131"/>
      <c r="F574" s="131"/>
      <c r="G574" s="131"/>
      <c r="H574" s="131"/>
      <c r="I574" s="131"/>
      <c r="J574" s="131"/>
    </row>
    <row r="575" spans="2:10" x14ac:dyDescent="0.2">
      <c r="B575" s="131"/>
      <c r="C575" s="131"/>
      <c r="D575" s="131"/>
      <c r="E575" s="131"/>
      <c r="F575" s="131"/>
      <c r="G575" s="131"/>
      <c r="H575" s="131"/>
      <c r="I575" s="131"/>
      <c r="J575" s="131"/>
    </row>
    <row r="576" spans="2:10" x14ac:dyDescent="0.2">
      <c r="B576" s="131"/>
      <c r="C576" s="131"/>
      <c r="D576" s="131"/>
      <c r="E576" s="131"/>
      <c r="F576" s="131"/>
      <c r="G576" s="131"/>
      <c r="H576" s="131"/>
      <c r="I576" s="131"/>
      <c r="J576" s="131"/>
    </row>
    <row r="577" spans="2:10" x14ac:dyDescent="0.2">
      <c r="B577" s="131"/>
      <c r="C577" s="131"/>
      <c r="D577" s="131"/>
      <c r="E577" s="131"/>
      <c r="F577" s="131"/>
      <c r="G577" s="131"/>
      <c r="H577" s="131"/>
      <c r="I577" s="131"/>
      <c r="J577" s="131"/>
    </row>
    <row r="578" spans="2:10" x14ac:dyDescent="0.2">
      <c r="B578" s="131"/>
      <c r="C578" s="131"/>
      <c r="D578" s="131"/>
      <c r="E578" s="131"/>
      <c r="F578" s="131"/>
      <c r="G578" s="131"/>
      <c r="H578" s="131"/>
      <c r="I578" s="131"/>
      <c r="J578" s="131"/>
    </row>
    <row r="579" spans="2:10" x14ac:dyDescent="0.2">
      <c r="B579" s="131"/>
      <c r="C579" s="131"/>
      <c r="D579" s="131"/>
      <c r="E579" s="131"/>
      <c r="F579" s="131"/>
      <c r="G579" s="131"/>
      <c r="H579" s="131"/>
      <c r="I579" s="131"/>
      <c r="J579" s="131"/>
    </row>
    <row r="580" spans="2:10" x14ac:dyDescent="0.2">
      <c r="B580" s="131"/>
      <c r="C580" s="131"/>
      <c r="D580" s="131"/>
      <c r="E580" s="131"/>
      <c r="F580" s="131"/>
      <c r="G580" s="131"/>
      <c r="H580" s="131"/>
      <c r="I580" s="131"/>
      <c r="J580" s="131"/>
    </row>
    <row r="581" spans="2:10" x14ac:dyDescent="0.2">
      <c r="B581" s="131"/>
      <c r="C581" s="131"/>
      <c r="D581" s="131"/>
      <c r="E581" s="131"/>
      <c r="F581" s="131"/>
      <c r="G581" s="131"/>
      <c r="H581" s="131"/>
      <c r="I581" s="131"/>
      <c r="J581" s="131"/>
    </row>
    <row r="582" spans="2:10" x14ac:dyDescent="0.2">
      <c r="B582" s="131"/>
      <c r="C582" s="131"/>
      <c r="D582" s="131"/>
      <c r="E582" s="131"/>
      <c r="F582" s="131"/>
      <c r="G582" s="131"/>
      <c r="H582" s="131"/>
      <c r="I582" s="131"/>
      <c r="J582" s="131"/>
    </row>
    <row r="583" spans="2:10" x14ac:dyDescent="0.2">
      <c r="B583" s="131"/>
      <c r="C583" s="131"/>
      <c r="D583" s="131"/>
      <c r="E583" s="131"/>
      <c r="F583" s="131"/>
      <c r="G583" s="131"/>
      <c r="H583" s="131"/>
      <c r="I583" s="131"/>
      <c r="J583" s="131"/>
    </row>
    <row r="584" spans="2:10" x14ac:dyDescent="0.2">
      <c r="B584" s="131"/>
      <c r="C584" s="131"/>
      <c r="D584" s="131"/>
      <c r="E584" s="131"/>
      <c r="F584" s="131"/>
      <c r="G584" s="131"/>
      <c r="H584" s="131"/>
      <c r="I584" s="131"/>
      <c r="J584" s="131"/>
    </row>
    <row r="585" spans="2:10" x14ac:dyDescent="0.2">
      <c r="B585" s="131"/>
      <c r="C585" s="131"/>
      <c r="D585" s="131"/>
      <c r="E585" s="131"/>
      <c r="F585" s="131"/>
      <c r="G585" s="131"/>
      <c r="H585" s="131"/>
      <c r="I585" s="131"/>
      <c r="J585" s="131"/>
    </row>
    <row r="586" spans="2:10" x14ac:dyDescent="0.2">
      <c r="B586" s="131"/>
      <c r="C586" s="131"/>
      <c r="D586" s="131"/>
      <c r="E586" s="131"/>
      <c r="F586" s="131"/>
      <c r="G586" s="131"/>
      <c r="H586" s="131"/>
      <c r="I586" s="131"/>
      <c r="J586" s="131"/>
    </row>
    <row r="587" spans="2:10" x14ac:dyDescent="0.2">
      <c r="B587" s="131"/>
      <c r="C587" s="131"/>
      <c r="D587" s="131"/>
      <c r="E587" s="131"/>
      <c r="F587" s="131"/>
      <c r="G587" s="131"/>
      <c r="H587" s="131"/>
      <c r="I587" s="131"/>
      <c r="J587" s="131"/>
    </row>
    <row r="588" spans="2:10" x14ac:dyDescent="0.2">
      <c r="B588" s="131"/>
      <c r="C588" s="131"/>
      <c r="D588" s="131"/>
      <c r="E588" s="131"/>
      <c r="F588" s="131"/>
      <c r="G588" s="131"/>
      <c r="H588" s="131"/>
      <c r="I588" s="131"/>
      <c r="J588" s="131"/>
    </row>
    <row r="589" spans="2:10" x14ac:dyDescent="0.2">
      <c r="B589" s="131"/>
      <c r="C589" s="131"/>
      <c r="D589" s="131"/>
      <c r="E589" s="131"/>
      <c r="F589" s="131"/>
      <c r="G589" s="131"/>
      <c r="H589" s="131"/>
      <c r="I589" s="131"/>
      <c r="J589" s="131"/>
    </row>
    <row r="590" spans="2:10" x14ac:dyDescent="0.2">
      <c r="B590" s="131"/>
      <c r="C590" s="131"/>
      <c r="D590" s="131"/>
      <c r="E590" s="131"/>
      <c r="F590" s="131"/>
      <c r="G590" s="131"/>
      <c r="H590" s="131"/>
      <c r="I590" s="131"/>
      <c r="J590" s="131"/>
    </row>
    <row r="591" spans="2:10" x14ac:dyDescent="0.2">
      <c r="B591" s="131"/>
      <c r="C591" s="131"/>
      <c r="D591" s="131"/>
      <c r="E591" s="131"/>
      <c r="F591" s="131"/>
      <c r="G591" s="131"/>
      <c r="H591" s="131"/>
      <c r="I591" s="131"/>
      <c r="J591" s="131"/>
    </row>
    <row r="592" spans="2:10" x14ac:dyDescent="0.2">
      <c r="B592" s="131"/>
      <c r="C592" s="131"/>
      <c r="D592" s="131"/>
      <c r="E592" s="131"/>
      <c r="F592" s="131"/>
      <c r="G592" s="131"/>
      <c r="H592" s="131"/>
      <c r="I592" s="131"/>
      <c r="J592" s="131"/>
    </row>
    <row r="593" spans="2:10" x14ac:dyDescent="0.2">
      <c r="B593" s="131"/>
      <c r="C593" s="131"/>
      <c r="D593" s="131"/>
      <c r="E593" s="131"/>
      <c r="F593" s="131"/>
      <c r="G593" s="131"/>
      <c r="H593" s="131"/>
      <c r="I593" s="131"/>
      <c r="J593" s="131"/>
    </row>
    <row r="594" spans="2:10" x14ac:dyDescent="0.2">
      <c r="B594" s="131"/>
      <c r="C594" s="131"/>
      <c r="D594" s="131"/>
      <c r="E594" s="131"/>
      <c r="F594" s="131"/>
      <c r="G594" s="131"/>
      <c r="H594" s="131"/>
      <c r="I594" s="131"/>
      <c r="J594" s="131"/>
    </row>
    <row r="595" spans="2:10" x14ac:dyDescent="0.2">
      <c r="B595" s="131"/>
      <c r="C595" s="131"/>
      <c r="D595" s="131"/>
      <c r="E595" s="131"/>
      <c r="F595" s="131"/>
      <c r="G595" s="131"/>
      <c r="H595" s="131"/>
      <c r="I595" s="131"/>
      <c r="J595" s="131"/>
    </row>
    <row r="596" spans="2:10" x14ac:dyDescent="0.2">
      <c r="B596" s="131"/>
      <c r="C596" s="131"/>
      <c r="D596" s="131"/>
      <c r="E596" s="131"/>
      <c r="F596" s="131"/>
      <c r="G596" s="131"/>
      <c r="H596" s="131"/>
      <c r="I596" s="131"/>
      <c r="J596" s="131"/>
    </row>
    <row r="597" spans="2:10" x14ac:dyDescent="0.2">
      <c r="B597" s="131"/>
      <c r="C597" s="131"/>
      <c r="D597" s="131"/>
      <c r="E597" s="131"/>
      <c r="F597" s="131"/>
      <c r="G597" s="131"/>
      <c r="H597" s="131"/>
      <c r="I597" s="131"/>
      <c r="J597" s="131"/>
    </row>
    <row r="598" spans="2:10" x14ac:dyDescent="0.2">
      <c r="B598" s="131"/>
      <c r="C598" s="131"/>
      <c r="D598" s="131"/>
      <c r="E598" s="131"/>
      <c r="F598" s="131"/>
      <c r="G598" s="131"/>
      <c r="H598" s="131"/>
      <c r="I598" s="131"/>
      <c r="J598" s="131"/>
    </row>
    <row r="599" spans="2:10" x14ac:dyDescent="0.2">
      <c r="B599" s="131"/>
      <c r="C599" s="131"/>
      <c r="D599" s="131"/>
      <c r="E599" s="131"/>
      <c r="F599" s="131"/>
      <c r="G599" s="131"/>
      <c r="H599" s="131"/>
      <c r="I599" s="131"/>
      <c r="J599" s="131"/>
    </row>
    <row r="600" spans="2:10" x14ac:dyDescent="0.2">
      <c r="B600" s="131"/>
      <c r="C600" s="131"/>
      <c r="D600" s="131"/>
      <c r="E600" s="131"/>
      <c r="F600" s="131"/>
      <c r="G600" s="131"/>
      <c r="H600" s="131"/>
      <c r="I600" s="131"/>
      <c r="J600" s="131"/>
    </row>
    <row r="601" spans="2:10" x14ac:dyDescent="0.2">
      <c r="B601" s="131"/>
      <c r="C601" s="131"/>
      <c r="D601" s="131"/>
      <c r="E601" s="131"/>
      <c r="F601" s="131"/>
      <c r="G601" s="131"/>
      <c r="H601" s="131"/>
      <c r="I601" s="131"/>
      <c r="J601" s="131"/>
    </row>
    <row r="602" spans="2:10" x14ac:dyDescent="0.2">
      <c r="B602" s="131"/>
      <c r="C602" s="131"/>
      <c r="D602" s="131"/>
      <c r="E602" s="131"/>
      <c r="F602" s="131"/>
      <c r="G602" s="131"/>
      <c r="H602" s="131"/>
      <c r="I602" s="131"/>
      <c r="J602" s="131"/>
    </row>
    <row r="603" spans="2:10" x14ac:dyDescent="0.2">
      <c r="B603" s="131"/>
      <c r="C603" s="131"/>
      <c r="D603" s="131"/>
      <c r="E603" s="131"/>
      <c r="F603" s="131"/>
      <c r="G603" s="131"/>
      <c r="H603" s="131"/>
      <c r="I603" s="131"/>
      <c r="J603" s="131"/>
    </row>
    <row r="604" spans="2:10" x14ac:dyDescent="0.2">
      <c r="B604" s="131"/>
      <c r="C604" s="131"/>
      <c r="D604" s="131"/>
      <c r="E604" s="131"/>
      <c r="F604" s="131"/>
      <c r="G604" s="131"/>
      <c r="H604" s="131"/>
      <c r="I604" s="131"/>
      <c r="J604" s="131"/>
    </row>
    <row r="605" spans="2:10" x14ac:dyDescent="0.2">
      <c r="B605" s="131"/>
      <c r="C605" s="131"/>
      <c r="D605" s="131"/>
      <c r="E605" s="131"/>
      <c r="F605" s="131"/>
      <c r="G605" s="131"/>
      <c r="H605" s="131"/>
      <c r="I605" s="131"/>
      <c r="J605" s="131"/>
    </row>
    <row r="606" spans="2:10" x14ac:dyDescent="0.2">
      <c r="B606" s="131"/>
      <c r="C606" s="131"/>
      <c r="D606" s="131"/>
      <c r="E606" s="131"/>
      <c r="F606" s="131"/>
      <c r="G606" s="131"/>
      <c r="H606" s="131"/>
      <c r="I606" s="131"/>
      <c r="J606" s="131"/>
    </row>
    <row r="607" spans="2:10" x14ac:dyDescent="0.2">
      <c r="B607" s="131"/>
      <c r="C607" s="131"/>
      <c r="D607" s="131"/>
      <c r="E607" s="131"/>
      <c r="F607" s="131"/>
      <c r="G607" s="131"/>
      <c r="H607" s="131"/>
      <c r="I607" s="131"/>
      <c r="J607" s="131"/>
    </row>
    <row r="608" spans="2:10" x14ac:dyDescent="0.2">
      <c r="B608" s="131"/>
      <c r="C608" s="131"/>
      <c r="D608" s="131"/>
      <c r="E608" s="131"/>
      <c r="F608" s="131"/>
      <c r="G608" s="131"/>
      <c r="H608" s="131"/>
      <c r="I608" s="131"/>
      <c r="J608" s="131"/>
    </row>
    <row r="609" spans="2:10" x14ac:dyDescent="0.2">
      <c r="B609" s="131"/>
      <c r="C609" s="131"/>
      <c r="D609" s="131"/>
      <c r="E609" s="131"/>
      <c r="F609" s="131"/>
      <c r="G609" s="131"/>
      <c r="H609" s="131"/>
      <c r="I609" s="131"/>
      <c r="J609" s="131"/>
    </row>
    <row r="610" spans="2:10" x14ac:dyDescent="0.2">
      <c r="B610" s="131"/>
      <c r="C610" s="131"/>
      <c r="D610" s="131"/>
      <c r="E610" s="131"/>
      <c r="F610" s="131"/>
      <c r="G610" s="131"/>
      <c r="H610" s="131"/>
      <c r="I610" s="131"/>
      <c r="J610" s="131"/>
    </row>
    <row r="611" spans="2:10" x14ac:dyDescent="0.2">
      <c r="B611" s="131"/>
      <c r="C611" s="131"/>
      <c r="D611" s="131"/>
      <c r="E611" s="131"/>
      <c r="F611" s="131"/>
      <c r="G611" s="131"/>
      <c r="H611" s="131"/>
      <c r="I611" s="131"/>
      <c r="J611" s="131"/>
    </row>
    <row r="612" spans="2:10" x14ac:dyDescent="0.2">
      <c r="B612" s="131"/>
      <c r="C612" s="131"/>
      <c r="D612" s="131"/>
      <c r="E612" s="131"/>
      <c r="F612" s="131"/>
      <c r="G612" s="131"/>
      <c r="H612" s="131"/>
      <c r="I612" s="131"/>
      <c r="J612" s="131"/>
    </row>
    <row r="613" spans="2:10" x14ac:dyDescent="0.2">
      <c r="B613" s="131"/>
      <c r="C613" s="131"/>
      <c r="D613" s="131"/>
      <c r="E613" s="131"/>
      <c r="F613" s="131"/>
      <c r="G613" s="131"/>
      <c r="H613" s="131"/>
      <c r="I613" s="131"/>
      <c r="J613" s="131"/>
    </row>
    <row r="614" spans="2:10" x14ac:dyDescent="0.2">
      <c r="B614" s="131"/>
      <c r="C614" s="131"/>
      <c r="D614" s="131"/>
      <c r="E614" s="131"/>
      <c r="F614" s="131"/>
      <c r="G614" s="131"/>
      <c r="H614" s="131"/>
      <c r="I614" s="131"/>
      <c r="J614" s="131"/>
    </row>
    <row r="615" spans="2:10" x14ac:dyDescent="0.2">
      <c r="B615" s="131"/>
      <c r="C615" s="131"/>
      <c r="D615" s="131"/>
      <c r="E615" s="131"/>
      <c r="F615" s="131"/>
      <c r="G615" s="131"/>
      <c r="H615" s="131"/>
      <c r="I615" s="131"/>
      <c r="J615" s="131"/>
    </row>
    <row r="616" spans="2:10" x14ac:dyDescent="0.2">
      <c r="B616" s="131"/>
      <c r="C616" s="131"/>
      <c r="D616" s="131"/>
      <c r="E616" s="131"/>
      <c r="F616" s="131"/>
      <c r="G616" s="131"/>
      <c r="H616" s="131"/>
      <c r="I616" s="131"/>
      <c r="J616" s="131"/>
    </row>
    <row r="617" spans="2:10" x14ac:dyDescent="0.2">
      <c r="B617" s="131"/>
      <c r="C617" s="131"/>
      <c r="D617" s="131"/>
      <c r="E617" s="131"/>
      <c r="F617" s="131"/>
      <c r="G617" s="131"/>
      <c r="H617" s="131"/>
      <c r="I617" s="131"/>
      <c r="J617" s="131"/>
    </row>
    <row r="618" spans="2:10" x14ac:dyDescent="0.2">
      <c r="B618" s="131"/>
      <c r="C618" s="131"/>
      <c r="D618" s="131"/>
      <c r="E618" s="131"/>
      <c r="F618" s="131"/>
      <c r="G618" s="131"/>
      <c r="H618" s="131"/>
      <c r="I618" s="131"/>
      <c r="J618" s="131"/>
    </row>
    <row r="619" spans="2:10" x14ac:dyDescent="0.2">
      <c r="B619" s="131"/>
      <c r="C619" s="131"/>
      <c r="D619" s="131"/>
      <c r="E619" s="131"/>
      <c r="F619" s="131"/>
      <c r="G619" s="131"/>
      <c r="H619" s="131"/>
      <c r="I619" s="131"/>
      <c r="J619" s="131"/>
    </row>
    <row r="620" spans="2:10" x14ac:dyDescent="0.2">
      <c r="B620" s="131"/>
      <c r="C620" s="131"/>
      <c r="D620" s="131"/>
      <c r="E620" s="131"/>
      <c r="F620" s="131"/>
      <c r="G620" s="131"/>
      <c r="H620" s="131"/>
      <c r="I620" s="131"/>
      <c r="J620" s="131"/>
    </row>
    <row r="621" spans="2:10" x14ac:dyDescent="0.2">
      <c r="B621" s="131"/>
      <c r="C621" s="131"/>
      <c r="D621" s="131"/>
      <c r="E621" s="131"/>
      <c r="F621" s="131"/>
      <c r="G621" s="131"/>
      <c r="H621" s="131"/>
      <c r="I621" s="131"/>
      <c r="J621" s="131"/>
    </row>
    <row r="622" spans="2:10" x14ac:dyDescent="0.2">
      <c r="B622" s="131"/>
      <c r="C622" s="131"/>
      <c r="D622" s="131"/>
      <c r="E622" s="131"/>
      <c r="F622" s="131"/>
      <c r="G622" s="131"/>
      <c r="H622" s="131"/>
      <c r="I622" s="131"/>
      <c r="J622" s="131"/>
    </row>
    <row r="623" spans="2:10" x14ac:dyDescent="0.2">
      <c r="B623" s="131"/>
      <c r="C623" s="131"/>
      <c r="D623" s="131"/>
      <c r="E623" s="131"/>
      <c r="F623" s="131"/>
      <c r="G623" s="131"/>
      <c r="H623" s="131"/>
      <c r="I623" s="131"/>
      <c r="J623" s="131"/>
    </row>
    <row r="624" spans="2:10" x14ac:dyDescent="0.2">
      <c r="B624" s="131"/>
      <c r="C624" s="131"/>
      <c r="D624" s="131"/>
      <c r="E624" s="131"/>
      <c r="F624" s="131"/>
      <c r="G624" s="131"/>
      <c r="H624" s="131"/>
      <c r="I624" s="131"/>
      <c r="J624" s="131"/>
    </row>
    <row r="625" spans="2:10" x14ac:dyDescent="0.2">
      <c r="B625" s="131"/>
      <c r="C625" s="131"/>
      <c r="D625" s="131"/>
      <c r="E625" s="131"/>
      <c r="F625" s="131"/>
      <c r="G625" s="131"/>
      <c r="H625" s="131"/>
      <c r="I625" s="131"/>
      <c r="J625" s="131"/>
    </row>
    <row r="626" spans="2:10" x14ac:dyDescent="0.2">
      <c r="B626" s="131"/>
      <c r="C626" s="131"/>
      <c r="D626" s="131"/>
      <c r="E626" s="131"/>
      <c r="F626" s="131"/>
      <c r="G626" s="131"/>
      <c r="H626" s="131"/>
      <c r="I626" s="131"/>
      <c r="J626" s="131"/>
    </row>
    <row r="627" spans="2:10" x14ac:dyDescent="0.2">
      <c r="B627" s="131"/>
      <c r="C627" s="131"/>
      <c r="D627" s="131"/>
      <c r="E627" s="131"/>
      <c r="F627" s="131"/>
      <c r="G627" s="131"/>
      <c r="H627" s="131"/>
      <c r="I627" s="131"/>
      <c r="J627" s="131"/>
    </row>
    <row r="628" spans="2:10" x14ac:dyDescent="0.2">
      <c r="B628" s="131"/>
      <c r="C628" s="131"/>
      <c r="D628" s="131"/>
      <c r="E628" s="131"/>
      <c r="F628" s="131"/>
      <c r="G628" s="131"/>
      <c r="H628" s="131"/>
      <c r="I628" s="131"/>
      <c r="J628" s="131"/>
    </row>
    <row r="629" spans="2:10" x14ac:dyDescent="0.2">
      <c r="B629" s="131"/>
      <c r="C629" s="131"/>
      <c r="D629" s="131"/>
      <c r="E629" s="131"/>
      <c r="F629" s="131"/>
      <c r="G629" s="131"/>
      <c r="H629" s="131"/>
      <c r="I629" s="131"/>
      <c r="J629" s="131"/>
    </row>
    <row r="630" spans="2:10" x14ac:dyDescent="0.2">
      <c r="B630" s="131"/>
      <c r="C630" s="131"/>
      <c r="D630" s="131"/>
      <c r="E630" s="131"/>
      <c r="F630" s="131"/>
      <c r="G630" s="131"/>
      <c r="H630" s="131"/>
      <c r="I630" s="131"/>
      <c r="J630" s="131"/>
    </row>
    <row r="631" spans="2:10" x14ac:dyDescent="0.2">
      <c r="B631" s="131"/>
      <c r="C631" s="131"/>
      <c r="D631" s="131"/>
      <c r="E631" s="131"/>
      <c r="F631" s="131"/>
      <c r="G631" s="131"/>
      <c r="H631" s="131"/>
      <c r="I631" s="131"/>
      <c r="J631" s="131"/>
    </row>
    <row r="632" spans="2:10" x14ac:dyDescent="0.2">
      <c r="B632" s="131"/>
      <c r="C632" s="131"/>
      <c r="D632" s="131"/>
      <c r="E632" s="131"/>
      <c r="F632" s="131"/>
      <c r="G632" s="131"/>
      <c r="H632" s="131"/>
      <c r="I632" s="131"/>
      <c r="J632" s="131"/>
    </row>
    <row r="633" spans="2:10" x14ac:dyDescent="0.2">
      <c r="B633" s="131"/>
      <c r="C633" s="131"/>
      <c r="D633" s="131"/>
      <c r="E633" s="131"/>
      <c r="F633" s="131"/>
      <c r="G633" s="131"/>
      <c r="H633" s="131"/>
      <c r="I633" s="131"/>
      <c r="J633" s="131"/>
    </row>
    <row r="634" spans="2:10" x14ac:dyDescent="0.2">
      <c r="B634" s="131"/>
      <c r="C634" s="131"/>
      <c r="D634" s="131"/>
      <c r="E634" s="131"/>
      <c r="F634" s="131"/>
      <c r="G634" s="131"/>
      <c r="H634" s="131"/>
      <c r="I634" s="131"/>
      <c r="J634" s="131"/>
    </row>
    <row r="635" spans="2:10" x14ac:dyDescent="0.2">
      <c r="B635" s="131"/>
      <c r="C635" s="131"/>
      <c r="D635" s="131"/>
      <c r="E635" s="131"/>
      <c r="F635" s="131"/>
      <c r="G635" s="131"/>
      <c r="H635" s="131"/>
      <c r="I635" s="131"/>
      <c r="J635" s="131"/>
    </row>
    <row r="636" spans="2:10" x14ac:dyDescent="0.2">
      <c r="B636" s="131"/>
      <c r="C636" s="131"/>
      <c r="D636" s="131"/>
      <c r="E636" s="131"/>
      <c r="F636" s="131"/>
      <c r="G636" s="131"/>
      <c r="H636" s="131"/>
      <c r="I636" s="131"/>
      <c r="J636" s="131"/>
    </row>
    <row r="637" spans="2:10" x14ac:dyDescent="0.2">
      <c r="B637" s="131"/>
      <c r="C637" s="131"/>
      <c r="D637" s="131"/>
      <c r="E637" s="131"/>
      <c r="F637" s="131"/>
      <c r="G637" s="131"/>
      <c r="H637" s="131"/>
      <c r="I637" s="131"/>
      <c r="J637" s="131"/>
    </row>
    <row r="638" spans="2:10" x14ac:dyDescent="0.2">
      <c r="B638" s="131"/>
      <c r="C638" s="131"/>
      <c r="D638" s="131"/>
      <c r="E638" s="131"/>
      <c r="F638" s="131"/>
      <c r="G638" s="131"/>
      <c r="H638" s="131"/>
      <c r="I638" s="131"/>
      <c r="J638" s="131"/>
    </row>
    <row r="639" spans="2:10" x14ac:dyDescent="0.2">
      <c r="B639" s="131"/>
      <c r="C639" s="131"/>
      <c r="D639" s="131"/>
      <c r="E639" s="131"/>
      <c r="F639" s="131"/>
      <c r="G639" s="131"/>
      <c r="H639" s="131"/>
      <c r="I639" s="131"/>
      <c r="J639" s="131"/>
    </row>
    <row r="640" spans="2:10" x14ac:dyDescent="0.2">
      <c r="B640" s="131"/>
      <c r="C640" s="131"/>
      <c r="D640" s="131"/>
      <c r="E640" s="131"/>
      <c r="F640" s="131"/>
      <c r="G640" s="131"/>
      <c r="H640" s="131"/>
      <c r="I640" s="131"/>
      <c r="J640" s="131"/>
    </row>
    <row r="641" spans="2:10" x14ac:dyDescent="0.2">
      <c r="B641" s="131"/>
      <c r="C641" s="131"/>
      <c r="D641" s="131"/>
      <c r="E641" s="131"/>
      <c r="F641" s="131"/>
      <c r="G641" s="131"/>
      <c r="H641" s="131"/>
      <c r="I641" s="131"/>
      <c r="J641" s="131"/>
    </row>
    <row r="642" spans="2:10" x14ac:dyDescent="0.2">
      <c r="B642" s="131"/>
      <c r="C642" s="131"/>
      <c r="D642" s="131"/>
      <c r="E642" s="131"/>
      <c r="F642" s="131"/>
      <c r="G642" s="131"/>
      <c r="H642" s="131"/>
      <c r="I642" s="131"/>
      <c r="J642" s="131"/>
    </row>
    <row r="643" spans="2:10" x14ac:dyDescent="0.2">
      <c r="B643" s="131"/>
      <c r="C643" s="131"/>
      <c r="D643" s="131"/>
      <c r="E643" s="131"/>
      <c r="F643" s="131"/>
      <c r="G643" s="131"/>
      <c r="H643" s="131"/>
      <c r="I643" s="131"/>
      <c r="J643" s="131"/>
    </row>
    <row r="644" spans="2:10" x14ac:dyDescent="0.2">
      <c r="B644" s="131"/>
      <c r="C644" s="131"/>
      <c r="D644" s="131"/>
      <c r="E644" s="131"/>
      <c r="F644" s="131"/>
      <c r="G644" s="131"/>
      <c r="H644" s="131"/>
      <c r="I644" s="131"/>
      <c r="J644" s="131"/>
    </row>
    <row r="645" spans="2:10" x14ac:dyDescent="0.2">
      <c r="B645" s="131"/>
      <c r="C645" s="131"/>
      <c r="D645" s="131"/>
      <c r="E645" s="131"/>
      <c r="F645" s="131"/>
      <c r="G645" s="131"/>
      <c r="H645" s="131"/>
      <c r="I645" s="131"/>
      <c r="J645" s="131"/>
    </row>
    <row r="646" spans="2:10" x14ac:dyDescent="0.2">
      <c r="B646" s="131"/>
      <c r="C646" s="131"/>
      <c r="D646" s="131"/>
      <c r="E646" s="131"/>
      <c r="F646" s="131"/>
      <c r="G646" s="131"/>
      <c r="H646" s="131"/>
      <c r="I646" s="131"/>
      <c r="J646" s="131"/>
    </row>
    <row r="647" spans="2:10" x14ac:dyDescent="0.2">
      <c r="B647" s="131"/>
      <c r="C647" s="131"/>
      <c r="D647" s="131"/>
      <c r="E647" s="131"/>
      <c r="F647" s="131"/>
      <c r="G647" s="131"/>
      <c r="H647" s="131"/>
      <c r="I647" s="131"/>
      <c r="J647" s="131"/>
    </row>
    <row r="648" spans="2:10" x14ac:dyDescent="0.2">
      <c r="B648" s="131"/>
      <c r="C648" s="131"/>
      <c r="D648" s="131"/>
      <c r="E648" s="131"/>
      <c r="F648" s="131"/>
      <c r="G648" s="131"/>
      <c r="H648" s="131"/>
      <c r="I648" s="131"/>
      <c r="J648" s="131"/>
    </row>
    <row r="649" spans="2:10" x14ac:dyDescent="0.2">
      <c r="B649" s="131"/>
      <c r="C649" s="131"/>
      <c r="D649" s="131"/>
      <c r="E649" s="131"/>
      <c r="F649" s="131"/>
      <c r="G649" s="131"/>
      <c r="H649" s="131"/>
      <c r="I649" s="131"/>
      <c r="J649" s="131"/>
    </row>
    <row r="650" spans="2:10" x14ac:dyDescent="0.2">
      <c r="B650" s="131"/>
      <c r="C650" s="131"/>
      <c r="D650" s="131"/>
      <c r="E650" s="131"/>
      <c r="F650" s="131"/>
      <c r="G650" s="131"/>
      <c r="H650" s="131"/>
      <c r="I650" s="131"/>
      <c r="J650" s="131"/>
    </row>
    <row r="651" spans="2:10" x14ac:dyDescent="0.2">
      <c r="B651" s="131"/>
      <c r="C651" s="131"/>
      <c r="D651" s="131"/>
      <c r="E651" s="131"/>
      <c r="F651" s="131"/>
      <c r="G651" s="131"/>
      <c r="H651" s="131"/>
      <c r="I651" s="131"/>
      <c r="J651" s="131"/>
    </row>
    <row r="652" spans="2:10" x14ac:dyDescent="0.2">
      <c r="B652" s="131"/>
      <c r="C652" s="131"/>
      <c r="D652" s="131"/>
      <c r="E652" s="131"/>
      <c r="F652" s="131"/>
      <c r="G652" s="131"/>
      <c r="H652" s="131"/>
      <c r="I652" s="131"/>
      <c r="J652" s="131"/>
    </row>
    <row r="653" spans="2:10" x14ac:dyDescent="0.2">
      <c r="B653" s="131"/>
      <c r="C653" s="131"/>
      <c r="D653" s="131"/>
      <c r="E653" s="131"/>
      <c r="F653" s="131"/>
      <c r="G653" s="131"/>
      <c r="H653" s="131"/>
      <c r="I653" s="131"/>
      <c r="J653" s="131"/>
    </row>
    <row r="654" spans="2:10" x14ac:dyDescent="0.2">
      <c r="B654" s="131"/>
      <c r="C654" s="131"/>
      <c r="D654" s="131"/>
      <c r="E654" s="131"/>
      <c r="F654" s="131"/>
      <c r="G654" s="131"/>
      <c r="H654" s="131"/>
      <c r="I654" s="131"/>
      <c r="J654" s="131"/>
    </row>
    <row r="655" spans="2:10" x14ac:dyDescent="0.2">
      <c r="B655" s="131"/>
      <c r="C655" s="131"/>
      <c r="D655" s="131"/>
      <c r="E655" s="131"/>
      <c r="F655" s="131"/>
      <c r="G655" s="131"/>
      <c r="H655" s="131"/>
      <c r="I655" s="131"/>
      <c r="J655" s="131"/>
    </row>
    <row r="656" spans="2:10" x14ac:dyDescent="0.2">
      <c r="B656" s="131"/>
      <c r="C656" s="131"/>
      <c r="D656" s="131"/>
      <c r="E656" s="131"/>
      <c r="F656" s="131"/>
      <c r="G656" s="131"/>
      <c r="H656" s="131"/>
      <c r="I656" s="131"/>
      <c r="J656" s="131"/>
    </row>
    <row r="657" spans="2:10" x14ac:dyDescent="0.2">
      <c r="B657" s="131"/>
      <c r="C657" s="131"/>
      <c r="D657" s="131"/>
      <c r="E657" s="131"/>
      <c r="F657" s="131"/>
      <c r="G657" s="131"/>
      <c r="H657" s="131"/>
      <c r="I657" s="131"/>
      <c r="J657" s="131"/>
    </row>
    <row r="658" spans="2:10" x14ac:dyDescent="0.2">
      <c r="B658" s="131"/>
      <c r="C658" s="131"/>
      <c r="D658" s="131"/>
      <c r="E658" s="131"/>
      <c r="F658" s="131"/>
      <c r="G658" s="131"/>
      <c r="H658" s="131"/>
      <c r="I658" s="131"/>
      <c r="J658" s="131"/>
    </row>
    <row r="659" spans="2:10" x14ac:dyDescent="0.2">
      <c r="B659" s="131"/>
      <c r="C659" s="131"/>
      <c r="D659" s="131"/>
      <c r="E659" s="131"/>
      <c r="F659" s="131"/>
      <c r="G659" s="131"/>
      <c r="H659" s="131"/>
      <c r="I659" s="131"/>
      <c r="J659" s="131"/>
    </row>
    <row r="660" spans="2:10" x14ac:dyDescent="0.2">
      <c r="B660" s="131"/>
      <c r="C660" s="131"/>
      <c r="D660" s="131"/>
      <c r="E660" s="131"/>
      <c r="F660" s="131"/>
      <c r="G660" s="131"/>
      <c r="H660" s="131"/>
      <c r="I660" s="131"/>
      <c r="J660" s="131"/>
    </row>
    <row r="661" spans="2:10" x14ac:dyDescent="0.2">
      <c r="B661" s="131"/>
      <c r="C661" s="131"/>
      <c r="D661" s="131"/>
      <c r="E661" s="131"/>
      <c r="F661" s="131"/>
      <c r="G661" s="131"/>
      <c r="H661" s="131"/>
      <c r="I661" s="131"/>
      <c r="J661" s="131"/>
    </row>
    <row r="662" spans="2:10" x14ac:dyDescent="0.2">
      <c r="B662" s="131"/>
      <c r="C662" s="131"/>
      <c r="D662" s="131"/>
      <c r="E662" s="131"/>
      <c r="F662" s="131"/>
      <c r="G662" s="131"/>
      <c r="H662" s="131"/>
      <c r="I662" s="131"/>
      <c r="J662" s="131"/>
    </row>
    <row r="663" spans="2:10" x14ac:dyDescent="0.2">
      <c r="B663" s="131"/>
      <c r="C663" s="131"/>
      <c r="D663" s="131"/>
      <c r="E663" s="131"/>
      <c r="F663" s="131"/>
      <c r="G663" s="131"/>
      <c r="H663" s="131"/>
      <c r="I663" s="131"/>
      <c r="J663" s="131"/>
    </row>
    <row r="664" spans="2:10" x14ac:dyDescent="0.2">
      <c r="B664" s="131"/>
      <c r="C664" s="131"/>
      <c r="D664" s="131"/>
      <c r="E664" s="131"/>
      <c r="F664" s="131"/>
      <c r="G664" s="131"/>
      <c r="H664" s="131"/>
      <c r="I664" s="131"/>
      <c r="J664" s="131"/>
    </row>
    <row r="665" spans="2:10" x14ac:dyDescent="0.2">
      <c r="B665" s="131"/>
      <c r="C665" s="131"/>
      <c r="D665" s="131"/>
      <c r="E665" s="131"/>
      <c r="F665" s="131"/>
      <c r="G665" s="131"/>
      <c r="H665" s="131"/>
      <c r="I665" s="131"/>
      <c r="J665" s="131"/>
    </row>
    <row r="666" spans="2:10" x14ac:dyDescent="0.2">
      <c r="B666" s="131"/>
      <c r="C666" s="131"/>
      <c r="D666" s="131"/>
      <c r="E666" s="131"/>
      <c r="F666" s="131"/>
      <c r="G666" s="131"/>
      <c r="H666" s="131"/>
      <c r="I666" s="131"/>
      <c r="J666" s="131"/>
    </row>
    <row r="667" spans="2:10" x14ac:dyDescent="0.2">
      <c r="B667" s="131"/>
      <c r="C667" s="131"/>
      <c r="D667" s="131"/>
      <c r="E667" s="131"/>
      <c r="F667" s="131"/>
      <c r="G667" s="131"/>
      <c r="H667" s="131"/>
      <c r="I667" s="131"/>
      <c r="J667" s="131"/>
    </row>
    <row r="668" spans="2:10" x14ac:dyDescent="0.2">
      <c r="B668" s="131"/>
      <c r="C668" s="131"/>
      <c r="D668" s="131"/>
      <c r="E668" s="131"/>
      <c r="F668" s="131"/>
      <c r="G668" s="131"/>
      <c r="H668" s="131"/>
      <c r="I668" s="131"/>
      <c r="J668" s="131"/>
    </row>
    <row r="669" spans="2:10" x14ac:dyDescent="0.2">
      <c r="B669" s="131"/>
      <c r="C669" s="131"/>
      <c r="D669" s="131"/>
      <c r="E669" s="131"/>
      <c r="F669" s="131"/>
      <c r="G669" s="131"/>
      <c r="H669" s="131"/>
      <c r="I669" s="131"/>
      <c r="J669" s="131"/>
    </row>
    <row r="670" spans="2:10" x14ac:dyDescent="0.2">
      <c r="B670" s="131"/>
      <c r="C670" s="131"/>
      <c r="D670" s="131"/>
      <c r="E670" s="131"/>
      <c r="F670" s="131"/>
      <c r="G670" s="131"/>
      <c r="H670" s="131"/>
      <c r="I670" s="131"/>
      <c r="J670" s="131"/>
    </row>
    <row r="671" spans="2:10" x14ac:dyDescent="0.2">
      <c r="B671" s="131"/>
      <c r="C671" s="131"/>
      <c r="D671" s="131"/>
      <c r="E671" s="131"/>
      <c r="F671" s="131"/>
      <c r="G671" s="131"/>
      <c r="H671" s="131"/>
      <c r="I671" s="131"/>
      <c r="J671" s="131"/>
    </row>
    <row r="672" spans="2:10" x14ac:dyDescent="0.2">
      <c r="B672" s="131"/>
      <c r="C672" s="131"/>
      <c r="D672" s="131"/>
      <c r="E672" s="131"/>
      <c r="F672" s="131"/>
      <c r="G672" s="131"/>
      <c r="H672" s="131"/>
      <c r="I672" s="131"/>
      <c r="J672" s="131"/>
    </row>
    <row r="673" spans="2:10" x14ac:dyDescent="0.2">
      <c r="B673" s="131"/>
      <c r="C673" s="131"/>
      <c r="D673" s="131"/>
      <c r="E673" s="131"/>
      <c r="F673" s="131"/>
      <c r="G673" s="131"/>
      <c r="H673" s="131"/>
      <c r="I673" s="131"/>
      <c r="J673" s="131"/>
    </row>
    <row r="674" spans="2:10" x14ac:dyDescent="0.2">
      <c r="B674" s="131"/>
      <c r="C674" s="131"/>
      <c r="D674" s="131"/>
      <c r="E674" s="131"/>
      <c r="F674" s="131"/>
      <c r="G674" s="131"/>
      <c r="H674" s="131"/>
      <c r="I674" s="131"/>
      <c r="J674" s="131"/>
    </row>
    <row r="675" spans="2:10" x14ac:dyDescent="0.2">
      <c r="B675" s="131"/>
      <c r="C675" s="131"/>
      <c r="D675" s="131"/>
      <c r="E675" s="131"/>
      <c r="F675" s="131"/>
      <c r="G675" s="131"/>
      <c r="H675" s="131"/>
      <c r="I675" s="131"/>
      <c r="J675" s="131"/>
    </row>
    <row r="676" spans="2:10" x14ac:dyDescent="0.2">
      <c r="B676" s="131"/>
      <c r="C676" s="131"/>
      <c r="D676" s="131"/>
      <c r="E676" s="131"/>
      <c r="F676" s="131"/>
      <c r="G676" s="131"/>
      <c r="H676" s="131"/>
      <c r="I676" s="131"/>
      <c r="J676" s="131"/>
    </row>
    <row r="677" spans="2:10" x14ac:dyDescent="0.2">
      <c r="B677" s="131"/>
      <c r="C677" s="131"/>
      <c r="D677" s="131"/>
      <c r="E677" s="131"/>
      <c r="F677" s="131"/>
      <c r="G677" s="131"/>
      <c r="H677" s="131"/>
      <c r="I677" s="131"/>
      <c r="J677" s="131"/>
    </row>
    <row r="678" spans="2:10" x14ac:dyDescent="0.2">
      <c r="B678" s="131"/>
      <c r="C678" s="131"/>
      <c r="D678" s="131"/>
      <c r="E678" s="131"/>
      <c r="F678" s="131"/>
      <c r="G678" s="131"/>
      <c r="H678" s="131"/>
      <c r="I678" s="131"/>
      <c r="J678" s="131"/>
    </row>
    <row r="679" spans="2:10" x14ac:dyDescent="0.2">
      <c r="B679" s="131"/>
      <c r="C679" s="131"/>
      <c r="D679" s="131"/>
      <c r="E679" s="131"/>
      <c r="F679" s="131"/>
      <c r="G679" s="131"/>
      <c r="H679" s="131"/>
      <c r="I679" s="131"/>
      <c r="J679" s="131"/>
    </row>
    <row r="680" spans="2:10" x14ac:dyDescent="0.2">
      <c r="B680" s="131"/>
      <c r="C680" s="131"/>
      <c r="D680" s="131"/>
      <c r="E680" s="131"/>
      <c r="F680" s="131"/>
      <c r="G680" s="131"/>
      <c r="H680" s="131"/>
      <c r="I680" s="131"/>
      <c r="J680" s="131"/>
    </row>
    <row r="681" spans="2:10" x14ac:dyDescent="0.2">
      <c r="B681" s="131"/>
      <c r="C681" s="131"/>
      <c r="D681" s="131"/>
      <c r="E681" s="131"/>
      <c r="F681" s="131"/>
      <c r="G681" s="131"/>
      <c r="H681" s="131"/>
      <c r="I681" s="131"/>
      <c r="J681" s="131"/>
    </row>
    <row r="682" spans="2:10" x14ac:dyDescent="0.2">
      <c r="B682" s="131"/>
      <c r="C682" s="131"/>
      <c r="D682" s="131"/>
      <c r="E682" s="131"/>
      <c r="F682" s="131"/>
      <c r="G682" s="131"/>
      <c r="H682" s="131"/>
      <c r="I682" s="131"/>
      <c r="J682" s="131"/>
    </row>
    <row r="683" spans="2:10" x14ac:dyDescent="0.2">
      <c r="B683" s="131"/>
      <c r="C683" s="131"/>
      <c r="D683" s="131"/>
      <c r="E683" s="131"/>
      <c r="F683" s="131"/>
      <c r="G683" s="131"/>
      <c r="H683" s="131"/>
      <c r="I683" s="131"/>
      <c r="J683" s="131"/>
    </row>
    <row r="684" spans="2:10" x14ac:dyDescent="0.2">
      <c r="B684" s="131"/>
      <c r="C684" s="131"/>
      <c r="D684" s="131"/>
      <c r="E684" s="131"/>
      <c r="F684" s="131"/>
      <c r="G684" s="131"/>
      <c r="H684" s="131"/>
      <c r="I684" s="131"/>
      <c r="J684" s="131"/>
    </row>
    <row r="685" spans="2:10" x14ac:dyDescent="0.2">
      <c r="B685" s="131"/>
      <c r="C685" s="131"/>
      <c r="D685" s="131"/>
      <c r="E685" s="131"/>
      <c r="F685" s="131"/>
      <c r="G685" s="131"/>
      <c r="H685" s="131"/>
      <c r="I685" s="131"/>
      <c r="J685" s="131"/>
    </row>
    <row r="686" spans="2:10" x14ac:dyDescent="0.2">
      <c r="B686" s="131"/>
      <c r="C686" s="131"/>
      <c r="D686" s="131"/>
      <c r="E686" s="131"/>
      <c r="F686" s="131"/>
      <c r="G686" s="131"/>
      <c r="H686" s="131"/>
      <c r="I686" s="131"/>
      <c r="J686" s="131"/>
    </row>
    <row r="687" spans="2:10" x14ac:dyDescent="0.2">
      <c r="B687" s="131"/>
      <c r="C687" s="131"/>
      <c r="D687" s="131"/>
      <c r="E687" s="131"/>
      <c r="F687" s="131"/>
      <c r="G687" s="131"/>
      <c r="H687" s="131"/>
      <c r="I687" s="131"/>
      <c r="J687" s="131"/>
    </row>
    <row r="688" spans="2:10" x14ac:dyDescent="0.2">
      <c r="B688" s="131"/>
      <c r="C688" s="131"/>
      <c r="D688" s="131"/>
      <c r="E688" s="131"/>
      <c r="F688" s="131"/>
      <c r="G688" s="131"/>
      <c r="H688" s="131"/>
      <c r="I688" s="131"/>
      <c r="J688" s="131"/>
    </row>
    <row r="689" spans="2:10" x14ac:dyDescent="0.2">
      <c r="B689" s="131"/>
      <c r="C689" s="131"/>
      <c r="D689" s="131"/>
      <c r="E689" s="131"/>
      <c r="F689" s="131"/>
      <c r="G689" s="131"/>
      <c r="H689" s="131"/>
      <c r="I689" s="131"/>
      <c r="J689" s="131"/>
    </row>
    <row r="690" spans="2:10" x14ac:dyDescent="0.2">
      <c r="B690" s="131"/>
      <c r="C690" s="131"/>
      <c r="D690" s="131"/>
      <c r="E690" s="131"/>
      <c r="F690" s="131"/>
      <c r="G690" s="131"/>
      <c r="H690" s="131"/>
      <c r="I690" s="131"/>
      <c r="J690" s="131"/>
    </row>
    <row r="691" spans="2:10" x14ac:dyDescent="0.2">
      <c r="B691" s="131"/>
      <c r="C691" s="131"/>
      <c r="D691" s="131"/>
      <c r="E691" s="131"/>
      <c r="F691" s="131"/>
      <c r="G691" s="131"/>
      <c r="H691" s="131"/>
      <c r="I691" s="131"/>
      <c r="J691" s="131"/>
    </row>
    <row r="692" spans="2:10" x14ac:dyDescent="0.2">
      <c r="B692" s="131"/>
      <c r="C692" s="131"/>
      <c r="D692" s="131"/>
      <c r="E692" s="131"/>
      <c r="F692" s="131"/>
      <c r="G692" s="131"/>
      <c r="H692" s="131"/>
      <c r="I692" s="131"/>
      <c r="J692" s="131"/>
    </row>
    <row r="693" spans="2:10" x14ac:dyDescent="0.2">
      <c r="B693" s="131"/>
      <c r="C693" s="131"/>
      <c r="D693" s="131"/>
      <c r="E693" s="131"/>
      <c r="F693" s="131"/>
      <c r="G693" s="131"/>
      <c r="H693" s="131"/>
      <c r="I693" s="131"/>
      <c r="J693" s="131"/>
    </row>
    <row r="694" spans="2:10" x14ac:dyDescent="0.2">
      <c r="B694" s="131"/>
      <c r="C694" s="131"/>
      <c r="D694" s="131"/>
      <c r="E694" s="131"/>
      <c r="F694" s="131"/>
      <c r="G694" s="131"/>
      <c r="H694" s="131"/>
      <c r="I694" s="131"/>
      <c r="J694" s="131"/>
    </row>
    <row r="695" spans="2:10" x14ac:dyDescent="0.2">
      <c r="B695" s="131"/>
      <c r="C695" s="131"/>
      <c r="D695" s="131"/>
      <c r="E695" s="131"/>
      <c r="F695" s="131"/>
      <c r="G695" s="131"/>
      <c r="H695" s="131"/>
      <c r="I695" s="131"/>
      <c r="J695" s="131"/>
    </row>
    <row r="696" spans="2:10" x14ac:dyDescent="0.2">
      <c r="B696" s="131"/>
      <c r="C696" s="131"/>
      <c r="D696" s="131"/>
      <c r="E696" s="131"/>
      <c r="F696" s="131"/>
      <c r="G696" s="131"/>
      <c r="H696" s="131"/>
      <c r="I696" s="131"/>
      <c r="J696" s="131"/>
    </row>
    <row r="697" spans="2:10" x14ac:dyDescent="0.2">
      <c r="B697" s="131"/>
      <c r="C697" s="131"/>
      <c r="D697" s="131"/>
      <c r="E697" s="131"/>
      <c r="F697" s="131"/>
      <c r="G697" s="131"/>
      <c r="H697" s="131"/>
      <c r="I697" s="131"/>
      <c r="J697" s="131"/>
    </row>
    <row r="698" spans="2:10" x14ac:dyDescent="0.2">
      <c r="B698" s="131"/>
      <c r="C698" s="131"/>
      <c r="D698" s="131"/>
      <c r="E698" s="131"/>
      <c r="F698" s="131"/>
      <c r="G698" s="131"/>
      <c r="H698" s="131"/>
      <c r="I698" s="131"/>
      <c r="J698" s="131"/>
    </row>
    <row r="699" spans="2:10" x14ac:dyDescent="0.2">
      <c r="B699" s="131"/>
      <c r="C699" s="131"/>
      <c r="D699" s="131"/>
      <c r="E699" s="131"/>
      <c r="F699" s="131"/>
      <c r="G699" s="131"/>
      <c r="H699" s="131"/>
      <c r="I699" s="131"/>
      <c r="J699" s="131"/>
    </row>
    <row r="700" spans="2:10" x14ac:dyDescent="0.2">
      <c r="B700" s="131"/>
      <c r="C700" s="131"/>
      <c r="D700" s="131"/>
      <c r="E700" s="131"/>
      <c r="F700" s="131"/>
      <c r="G700" s="131"/>
      <c r="H700" s="131"/>
      <c r="I700" s="131"/>
      <c r="J700" s="131"/>
    </row>
    <row r="701" spans="2:10" x14ac:dyDescent="0.2">
      <c r="B701" s="131"/>
      <c r="C701" s="131"/>
      <c r="D701" s="131"/>
      <c r="E701" s="131"/>
      <c r="F701" s="131"/>
      <c r="G701" s="131"/>
      <c r="H701" s="131"/>
      <c r="I701" s="131"/>
      <c r="J701" s="131"/>
    </row>
    <row r="702" spans="2:10" x14ac:dyDescent="0.2">
      <c r="B702" s="131"/>
      <c r="C702" s="131"/>
      <c r="D702" s="131"/>
      <c r="E702" s="131"/>
      <c r="F702" s="131"/>
      <c r="G702" s="131"/>
      <c r="H702" s="131"/>
      <c r="I702" s="131"/>
      <c r="J702" s="131"/>
    </row>
    <row r="703" spans="2:10" x14ac:dyDescent="0.2">
      <c r="B703" s="131"/>
      <c r="C703" s="131"/>
      <c r="D703" s="131"/>
      <c r="E703" s="131"/>
      <c r="F703" s="131"/>
      <c r="G703" s="131"/>
      <c r="H703" s="131"/>
      <c r="I703" s="131"/>
      <c r="J703" s="131"/>
    </row>
    <row r="704" spans="2:10" x14ac:dyDescent="0.2">
      <c r="B704" s="131"/>
      <c r="C704" s="131"/>
      <c r="D704" s="131"/>
      <c r="E704" s="131"/>
      <c r="F704" s="131"/>
      <c r="G704" s="131"/>
      <c r="H704" s="131"/>
      <c r="I704" s="131"/>
      <c r="J704" s="131"/>
    </row>
    <row r="705" spans="2:10" x14ac:dyDescent="0.2">
      <c r="B705" s="131"/>
      <c r="C705" s="131"/>
      <c r="D705" s="131"/>
      <c r="E705" s="131"/>
      <c r="F705" s="131"/>
      <c r="G705" s="131"/>
      <c r="H705" s="131"/>
      <c r="I705" s="131"/>
      <c r="J705" s="131"/>
    </row>
    <row r="706" spans="2:10" x14ac:dyDescent="0.2">
      <c r="B706" s="131"/>
      <c r="C706" s="131"/>
      <c r="D706" s="131"/>
      <c r="E706" s="131"/>
      <c r="F706" s="131"/>
      <c r="G706" s="131"/>
      <c r="H706" s="131"/>
      <c r="I706" s="131"/>
      <c r="J706" s="131"/>
    </row>
    <row r="707" spans="2:10" x14ac:dyDescent="0.2">
      <c r="B707" s="131"/>
      <c r="C707" s="131"/>
      <c r="D707" s="131"/>
      <c r="E707" s="131"/>
      <c r="F707" s="131"/>
      <c r="G707" s="131"/>
      <c r="H707" s="131"/>
      <c r="I707" s="131"/>
      <c r="J707" s="131"/>
    </row>
    <row r="708" spans="2:10" x14ac:dyDescent="0.2">
      <c r="B708" s="131"/>
      <c r="C708" s="131"/>
      <c r="D708" s="131"/>
      <c r="E708" s="131"/>
      <c r="F708" s="131"/>
      <c r="G708" s="131"/>
      <c r="H708" s="131"/>
      <c r="I708" s="131"/>
      <c r="J708" s="131"/>
    </row>
    <row r="709" spans="2:10" x14ac:dyDescent="0.2">
      <c r="B709" s="131"/>
      <c r="C709" s="131"/>
      <c r="D709" s="131"/>
      <c r="E709" s="131"/>
      <c r="F709" s="131"/>
      <c r="G709" s="131"/>
      <c r="H709" s="131"/>
      <c r="I709" s="131"/>
      <c r="J709" s="131"/>
    </row>
    <row r="710" spans="2:10" x14ac:dyDescent="0.2">
      <c r="B710" s="131"/>
      <c r="C710" s="131"/>
      <c r="D710" s="131"/>
      <c r="E710" s="131"/>
      <c r="F710" s="131"/>
      <c r="G710" s="131"/>
      <c r="H710" s="131"/>
      <c r="I710" s="131"/>
      <c r="J710" s="131"/>
    </row>
    <row r="711" spans="2:10" x14ac:dyDescent="0.2">
      <c r="B711" s="131"/>
      <c r="C711" s="131"/>
      <c r="D711" s="131"/>
      <c r="E711" s="131"/>
      <c r="F711" s="131"/>
      <c r="G711" s="131"/>
      <c r="H711" s="131"/>
      <c r="I711" s="131"/>
      <c r="J711" s="131"/>
    </row>
    <row r="712" spans="2:10" x14ac:dyDescent="0.2">
      <c r="B712" s="131"/>
      <c r="C712" s="131"/>
      <c r="D712" s="131"/>
      <c r="E712" s="131"/>
      <c r="F712" s="131"/>
      <c r="G712" s="131"/>
      <c r="H712" s="131"/>
      <c r="I712" s="131"/>
      <c r="J712" s="131"/>
    </row>
    <row r="713" spans="2:10" x14ac:dyDescent="0.2">
      <c r="B713" s="131"/>
      <c r="C713" s="131"/>
      <c r="D713" s="131"/>
      <c r="E713" s="131"/>
      <c r="F713" s="131"/>
      <c r="G713" s="131"/>
      <c r="H713" s="131"/>
      <c r="I713" s="131"/>
      <c r="J713" s="131"/>
    </row>
    <row r="714" spans="2:10" x14ac:dyDescent="0.2">
      <c r="B714" s="131"/>
      <c r="C714" s="131"/>
      <c r="D714" s="131"/>
      <c r="E714" s="131"/>
      <c r="F714" s="131"/>
      <c r="G714" s="131"/>
      <c r="H714" s="131"/>
      <c r="I714" s="131"/>
      <c r="J714" s="131"/>
    </row>
    <row r="715" spans="2:10" x14ac:dyDescent="0.2">
      <c r="B715" s="131"/>
      <c r="C715" s="131"/>
      <c r="D715" s="131"/>
      <c r="E715" s="131"/>
      <c r="F715" s="131"/>
      <c r="G715" s="131"/>
      <c r="H715" s="131"/>
      <c r="I715" s="131"/>
      <c r="J715" s="131"/>
    </row>
    <row r="716" spans="2:10" x14ac:dyDescent="0.2">
      <c r="B716" s="131"/>
      <c r="C716" s="131"/>
      <c r="D716" s="131"/>
      <c r="E716" s="131"/>
      <c r="F716" s="131"/>
      <c r="G716" s="131"/>
      <c r="H716" s="131"/>
      <c r="I716" s="131"/>
      <c r="J716" s="131"/>
    </row>
    <row r="717" spans="2:10" x14ac:dyDescent="0.2">
      <c r="B717" s="131"/>
      <c r="C717" s="131"/>
      <c r="D717" s="131"/>
      <c r="E717" s="131"/>
      <c r="F717" s="131"/>
      <c r="G717" s="131"/>
      <c r="H717" s="131"/>
      <c r="I717" s="131"/>
      <c r="J717" s="131"/>
    </row>
    <row r="718" spans="2:10" x14ac:dyDescent="0.2">
      <c r="B718" s="131"/>
      <c r="C718" s="131"/>
      <c r="D718" s="131"/>
      <c r="E718" s="131"/>
      <c r="F718" s="131"/>
      <c r="G718" s="131"/>
      <c r="H718" s="131"/>
      <c r="I718" s="131"/>
      <c r="J718" s="131"/>
    </row>
    <row r="719" spans="2:10" x14ac:dyDescent="0.2">
      <c r="B719" s="131"/>
      <c r="C719" s="131"/>
      <c r="D719" s="131"/>
      <c r="E719" s="131"/>
      <c r="F719" s="131"/>
      <c r="G719" s="131"/>
      <c r="H719" s="131"/>
      <c r="I719" s="131"/>
      <c r="J719" s="131"/>
    </row>
    <row r="720" spans="2:10" x14ac:dyDescent="0.2">
      <c r="B720" s="131"/>
      <c r="C720" s="131"/>
      <c r="D720" s="131"/>
      <c r="E720" s="131"/>
      <c r="F720" s="131"/>
      <c r="G720" s="131"/>
      <c r="H720" s="131"/>
      <c r="I720" s="131"/>
      <c r="J720" s="131"/>
    </row>
    <row r="721" spans="2:10" x14ac:dyDescent="0.2">
      <c r="B721" s="131"/>
      <c r="C721" s="131"/>
      <c r="D721" s="131"/>
      <c r="E721" s="131"/>
      <c r="F721" s="131"/>
      <c r="G721" s="131"/>
      <c r="H721" s="131"/>
      <c r="I721" s="131"/>
      <c r="J721" s="131"/>
    </row>
    <row r="722" spans="2:10" x14ac:dyDescent="0.2">
      <c r="B722" s="131"/>
      <c r="C722" s="131"/>
      <c r="D722" s="131"/>
      <c r="E722" s="131"/>
      <c r="F722" s="131"/>
      <c r="G722" s="131"/>
      <c r="H722" s="131"/>
      <c r="I722" s="131"/>
      <c r="J722" s="131"/>
    </row>
    <row r="723" spans="2:10" x14ac:dyDescent="0.2">
      <c r="B723" s="131"/>
      <c r="C723" s="131"/>
      <c r="D723" s="131"/>
      <c r="E723" s="131"/>
      <c r="F723" s="131"/>
      <c r="G723" s="131"/>
      <c r="H723" s="131"/>
      <c r="I723" s="131"/>
      <c r="J723" s="131"/>
    </row>
    <row r="724" spans="2:10" x14ac:dyDescent="0.2">
      <c r="B724" s="131"/>
      <c r="C724" s="131"/>
      <c r="D724" s="131"/>
      <c r="E724" s="131"/>
      <c r="F724" s="131"/>
      <c r="G724" s="131"/>
      <c r="H724" s="131"/>
      <c r="I724" s="131"/>
      <c r="J724" s="131"/>
    </row>
    <row r="725" spans="2:10" x14ac:dyDescent="0.2">
      <c r="B725" s="131"/>
      <c r="C725" s="131"/>
      <c r="D725" s="131"/>
      <c r="E725" s="131"/>
      <c r="F725" s="131"/>
      <c r="G725" s="131"/>
      <c r="H725" s="131"/>
      <c r="I725" s="131"/>
      <c r="J725" s="131"/>
    </row>
    <row r="726" spans="2:10" x14ac:dyDescent="0.2">
      <c r="B726" s="131"/>
      <c r="C726" s="131"/>
      <c r="D726" s="131"/>
      <c r="E726" s="131"/>
      <c r="F726" s="131"/>
      <c r="G726" s="131"/>
      <c r="H726" s="131"/>
      <c r="I726" s="131"/>
      <c r="J726" s="131"/>
    </row>
    <row r="727" spans="2:10" x14ac:dyDescent="0.2">
      <c r="B727" s="131"/>
      <c r="C727" s="131"/>
      <c r="D727" s="131"/>
      <c r="E727" s="131"/>
      <c r="F727" s="131"/>
      <c r="G727" s="131"/>
      <c r="H727" s="131"/>
      <c r="I727" s="131"/>
      <c r="J727" s="131"/>
    </row>
    <row r="728" spans="2:10" x14ac:dyDescent="0.2">
      <c r="B728" s="131"/>
      <c r="C728" s="131"/>
      <c r="D728" s="131"/>
      <c r="E728" s="131"/>
      <c r="F728" s="131"/>
      <c r="G728" s="131"/>
      <c r="H728" s="131"/>
      <c r="I728" s="131"/>
      <c r="J728" s="131"/>
    </row>
    <row r="729" spans="2:10" x14ac:dyDescent="0.2">
      <c r="B729" s="131"/>
      <c r="C729" s="131"/>
      <c r="D729" s="131"/>
      <c r="E729" s="131"/>
      <c r="F729" s="131"/>
      <c r="G729" s="131"/>
      <c r="H729" s="131"/>
      <c r="I729" s="131"/>
      <c r="J729" s="131"/>
    </row>
    <row r="730" spans="2:10" x14ac:dyDescent="0.2">
      <c r="B730" s="131"/>
      <c r="C730" s="131"/>
      <c r="D730" s="131"/>
      <c r="E730" s="131"/>
      <c r="F730" s="131"/>
      <c r="G730" s="131"/>
      <c r="H730" s="131"/>
      <c r="I730" s="131"/>
      <c r="J730" s="131"/>
    </row>
    <row r="731" spans="2:10" x14ac:dyDescent="0.2">
      <c r="B731" s="131"/>
      <c r="C731" s="131"/>
      <c r="D731" s="131"/>
      <c r="E731" s="131"/>
      <c r="F731" s="131"/>
      <c r="G731" s="131"/>
      <c r="H731" s="131"/>
      <c r="I731" s="131"/>
      <c r="J731" s="131"/>
    </row>
    <row r="732" spans="2:10" x14ac:dyDescent="0.2">
      <c r="B732" s="131"/>
      <c r="C732" s="131"/>
      <c r="D732" s="131"/>
      <c r="E732" s="131"/>
      <c r="F732" s="131"/>
      <c r="G732" s="131"/>
      <c r="H732" s="131"/>
      <c r="I732" s="131"/>
      <c r="J732" s="131"/>
    </row>
    <row r="733" spans="2:10" x14ac:dyDescent="0.2">
      <c r="B733" s="131"/>
      <c r="C733" s="131"/>
      <c r="D733" s="131"/>
      <c r="E733" s="131"/>
      <c r="F733" s="131"/>
      <c r="G733" s="131"/>
      <c r="H733" s="131"/>
      <c r="I733" s="131"/>
      <c r="J733" s="131"/>
    </row>
    <row r="734" spans="2:10" x14ac:dyDescent="0.2">
      <c r="B734" s="131"/>
      <c r="C734" s="131"/>
      <c r="D734" s="131"/>
      <c r="E734" s="131"/>
      <c r="F734" s="131"/>
      <c r="G734" s="131"/>
      <c r="H734" s="131"/>
      <c r="I734" s="131"/>
      <c r="J734" s="131"/>
    </row>
    <row r="735" spans="2:10" x14ac:dyDescent="0.2">
      <c r="B735" s="131"/>
      <c r="C735" s="131"/>
      <c r="D735" s="131"/>
      <c r="E735" s="131"/>
      <c r="F735" s="131"/>
      <c r="G735" s="131"/>
      <c r="H735" s="131"/>
      <c r="I735" s="131"/>
      <c r="J735" s="131"/>
    </row>
    <row r="736" spans="2:10" x14ac:dyDescent="0.2">
      <c r="B736" s="131"/>
      <c r="C736" s="131"/>
      <c r="D736" s="131"/>
      <c r="E736" s="131"/>
      <c r="F736" s="131"/>
      <c r="G736" s="131"/>
      <c r="H736" s="131"/>
      <c r="I736" s="131"/>
      <c r="J736" s="131"/>
    </row>
    <row r="737" spans="2:10" x14ac:dyDescent="0.2">
      <c r="B737" s="131"/>
      <c r="C737" s="131"/>
      <c r="D737" s="131"/>
      <c r="E737" s="131"/>
      <c r="F737" s="131"/>
      <c r="G737" s="131"/>
      <c r="H737" s="131"/>
      <c r="I737" s="131"/>
      <c r="J737" s="131"/>
    </row>
    <row r="738" spans="2:10" x14ac:dyDescent="0.2">
      <c r="B738" s="131"/>
      <c r="C738" s="131"/>
      <c r="D738" s="131"/>
      <c r="E738" s="131"/>
      <c r="F738" s="131"/>
      <c r="G738" s="131"/>
      <c r="H738" s="131"/>
      <c r="I738" s="131"/>
      <c r="J738" s="131"/>
    </row>
    <row r="739" spans="2:10" x14ac:dyDescent="0.2">
      <c r="B739" s="131"/>
      <c r="C739" s="131"/>
      <c r="D739" s="131"/>
      <c r="E739" s="131"/>
      <c r="F739" s="131"/>
      <c r="G739" s="131"/>
      <c r="H739" s="131"/>
      <c r="I739" s="131"/>
      <c r="J739" s="131"/>
    </row>
    <row r="740" spans="2:10" x14ac:dyDescent="0.2">
      <c r="B740" s="131"/>
      <c r="C740" s="131"/>
      <c r="D740" s="131"/>
      <c r="E740" s="131"/>
      <c r="F740" s="131"/>
      <c r="G740" s="131"/>
      <c r="H740" s="131"/>
      <c r="I740" s="131"/>
      <c r="J740" s="131"/>
    </row>
    <row r="741" spans="2:10" x14ac:dyDescent="0.2">
      <c r="B741" s="131"/>
      <c r="C741" s="131"/>
      <c r="D741" s="131"/>
      <c r="E741" s="131"/>
      <c r="F741" s="131"/>
      <c r="G741" s="131"/>
      <c r="H741" s="131"/>
      <c r="I741" s="131"/>
      <c r="J741" s="131"/>
    </row>
    <row r="742" spans="2:10" x14ac:dyDescent="0.2">
      <c r="B742" s="131"/>
      <c r="C742" s="131"/>
      <c r="D742" s="131"/>
      <c r="E742" s="131"/>
      <c r="F742" s="131"/>
      <c r="G742" s="131"/>
      <c r="H742" s="131"/>
      <c r="I742" s="131"/>
      <c r="J742" s="131"/>
    </row>
    <row r="743" spans="2:10" x14ac:dyDescent="0.2">
      <c r="B743" s="131"/>
      <c r="C743" s="131"/>
      <c r="D743" s="131"/>
      <c r="E743" s="131"/>
      <c r="F743" s="131"/>
      <c r="G743" s="131"/>
      <c r="H743" s="131"/>
      <c r="I743" s="131"/>
      <c r="J743" s="131"/>
    </row>
    <row r="744" spans="2:10" x14ac:dyDescent="0.2">
      <c r="B744" s="131"/>
      <c r="C744" s="131"/>
      <c r="D744" s="131"/>
      <c r="E744" s="131"/>
      <c r="F744" s="131"/>
      <c r="G744" s="131"/>
      <c r="H744" s="131"/>
      <c r="I744" s="131"/>
      <c r="J744" s="131"/>
    </row>
    <row r="745" spans="2:10" x14ac:dyDescent="0.2">
      <c r="B745" s="131"/>
      <c r="C745" s="131"/>
      <c r="D745" s="131"/>
      <c r="E745" s="131"/>
      <c r="F745" s="131"/>
      <c r="G745" s="131"/>
      <c r="H745" s="131"/>
      <c r="I745" s="131"/>
      <c r="J745" s="131"/>
    </row>
    <row r="746" spans="2:10" x14ac:dyDescent="0.2">
      <c r="B746" s="131"/>
      <c r="C746" s="131"/>
      <c r="D746" s="131"/>
      <c r="E746" s="131"/>
      <c r="F746" s="131"/>
      <c r="G746" s="131"/>
      <c r="H746" s="131"/>
      <c r="I746" s="131"/>
      <c r="J746" s="131"/>
    </row>
    <row r="747" spans="2:10" x14ac:dyDescent="0.2">
      <c r="B747" s="131"/>
      <c r="C747" s="131"/>
      <c r="D747" s="131"/>
      <c r="E747" s="131"/>
      <c r="F747" s="131"/>
      <c r="G747" s="131"/>
      <c r="H747" s="131"/>
      <c r="I747" s="131"/>
      <c r="J747" s="131"/>
    </row>
    <row r="748" spans="2:10" x14ac:dyDescent="0.2">
      <c r="B748" s="131"/>
      <c r="C748" s="131"/>
      <c r="D748" s="131"/>
      <c r="E748" s="131"/>
      <c r="F748" s="131"/>
      <c r="G748" s="131"/>
      <c r="H748" s="131"/>
      <c r="I748" s="131"/>
      <c r="J748" s="131"/>
    </row>
    <row r="749" spans="2:10" x14ac:dyDescent="0.2">
      <c r="B749" s="131"/>
      <c r="C749" s="131"/>
      <c r="D749" s="131"/>
      <c r="E749" s="131"/>
      <c r="F749" s="131"/>
      <c r="G749" s="131"/>
      <c r="H749" s="131"/>
      <c r="I749" s="131"/>
      <c r="J749" s="131"/>
    </row>
    <row r="750" spans="2:10" x14ac:dyDescent="0.2">
      <c r="B750" s="131"/>
      <c r="C750" s="131"/>
      <c r="D750" s="131"/>
      <c r="E750" s="131"/>
      <c r="F750" s="131"/>
      <c r="G750" s="131"/>
      <c r="H750" s="131"/>
      <c r="I750" s="131"/>
      <c r="J750" s="131"/>
    </row>
    <row r="751" spans="2:10" x14ac:dyDescent="0.2">
      <c r="B751" s="131"/>
      <c r="C751" s="131"/>
      <c r="D751" s="131"/>
      <c r="E751" s="131"/>
      <c r="F751" s="131"/>
      <c r="G751" s="131"/>
      <c r="H751" s="131"/>
      <c r="I751" s="131"/>
      <c r="J751" s="131"/>
    </row>
    <row r="752" spans="2:10" x14ac:dyDescent="0.2">
      <c r="B752" s="131"/>
      <c r="C752" s="131"/>
      <c r="D752" s="131"/>
      <c r="E752" s="131"/>
      <c r="F752" s="131"/>
      <c r="G752" s="131"/>
      <c r="H752" s="131"/>
      <c r="I752" s="131"/>
      <c r="J752" s="131"/>
    </row>
    <row r="753" spans="2:10" x14ac:dyDescent="0.2">
      <c r="B753" s="131"/>
      <c r="C753" s="131"/>
      <c r="D753" s="131"/>
      <c r="E753" s="131"/>
      <c r="F753" s="131"/>
      <c r="G753" s="131"/>
      <c r="H753" s="131"/>
      <c r="I753" s="131"/>
      <c r="J753" s="131"/>
    </row>
    <row r="754" spans="2:10" x14ac:dyDescent="0.2">
      <c r="B754" s="131"/>
      <c r="C754" s="131"/>
      <c r="D754" s="131"/>
      <c r="E754" s="131"/>
      <c r="F754" s="131"/>
      <c r="G754" s="131"/>
      <c r="H754" s="131"/>
      <c r="I754" s="131"/>
      <c r="J754" s="131"/>
    </row>
    <row r="755" spans="2:10" x14ac:dyDescent="0.2">
      <c r="B755" s="131"/>
      <c r="C755" s="131"/>
      <c r="D755" s="131"/>
      <c r="E755" s="131"/>
      <c r="F755" s="131"/>
      <c r="G755" s="131"/>
      <c r="H755" s="131"/>
      <c r="I755" s="131"/>
      <c r="J755" s="131"/>
    </row>
    <row r="756" spans="2:10" x14ac:dyDescent="0.2">
      <c r="B756" s="131"/>
      <c r="C756" s="131"/>
      <c r="D756" s="131"/>
      <c r="E756" s="131"/>
      <c r="F756" s="131"/>
      <c r="G756" s="131"/>
      <c r="H756" s="131"/>
      <c r="I756" s="131"/>
      <c r="J756" s="131"/>
    </row>
    <row r="757" spans="2:10" x14ac:dyDescent="0.2">
      <c r="B757" s="131"/>
      <c r="C757" s="131"/>
      <c r="D757" s="131"/>
      <c r="E757" s="131"/>
      <c r="F757" s="131"/>
      <c r="G757" s="131"/>
      <c r="H757" s="131"/>
      <c r="I757" s="131"/>
      <c r="J757" s="131"/>
    </row>
    <row r="758" spans="2:10" x14ac:dyDescent="0.2">
      <c r="B758" s="131"/>
      <c r="C758" s="131"/>
      <c r="D758" s="131"/>
      <c r="E758" s="131"/>
      <c r="F758" s="131"/>
      <c r="G758" s="131"/>
      <c r="H758" s="131"/>
      <c r="I758" s="131"/>
      <c r="J758" s="131"/>
    </row>
    <row r="759" spans="2:10" x14ac:dyDescent="0.2">
      <c r="B759" s="131"/>
      <c r="C759" s="131"/>
      <c r="D759" s="131"/>
      <c r="E759" s="131"/>
      <c r="F759" s="131"/>
      <c r="G759" s="131"/>
      <c r="H759" s="131"/>
      <c r="I759" s="131"/>
      <c r="J759" s="131"/>
    </row>
    <row r="760" spans="2:10" x14ac:dyDescent="0.2">
      <c r="B760" s="131"/>
      <c r="C760" s="131"/>
      <c r="D760" s="131"/>
      <c r="E760" s="131"/>
      <c r="F760" s="131"/>
      <c r="G760" s="131"/>
      <c r="H760" s="131"/>
      <c r="I760" s="131"/>
      <c r="J760" s="131"/>
    </row>
    <row r="761" spans="2:10" x14ac:dyDescent="0.2">
      <c r="B761" s="131"/>
      <c r="C761" s="131"/>
      <c r="D761" s="131"/>
      <c r="E761" s="131"/>
      <c r="F761" s="131"/>
      <c r="G761" s="131"/>
      <c r="H761" s="131"/>
      <c r="I761" s="131"/>
      <c r="J761" s="131"/>
    </row>
    <row r="762" spans="2:10" x14ac:dyDescent="0.2">
      <c r="B762" s="131"/>
      <c r="C762" s="131"/>
      <c r="D762" s="131"/>
      <c r="E762" s="131"/>
      <c r="F762" s="131"/>
      <c r="G762" s="131"/>
      <c r="H762" s="131"/>
      <c r="I762" s="131"/>
      <c r="J762" s="131"/>
    </row>
    <row r="763" spans="2:10" x14ac:dyDescent="0.2">
      <c r="B763" s="131"/>
      <c r="C763" s="131"/>
      <c r="D763" s="131"/>
      <c r="E763" s="131"/>
      <c r="F763" s="131"/>
      <c r="G763" s="131"/>
      <c r="H763" s="131"/>
      <c r="I763" s="131"/>
      <c r="J763" s="131"/>
    </row>
    <row r="764" spans="2:10" x14ac:dyDescent="0.2">
      <c r="B764" s="131"/>
      <c r="C764" s="131"/>
      <c r="D764" s="131"/>
      <c r="E764" s="131"/>
      <c r="F764" s="131"/>
      <c r="G764" s="131"/>
      <c r="H764" s="131"/>
      <c r="I764" s="131"/>
      <c r="J764" s="131"/>
    </row>
    <row r="765" spans="2:10" x14ac:dyDescent="0.2">
      <c r="B765" s="131"/>
      <c r="C765" s="131"/>
      <c r="D765" s="131"/>
      <c r="E765" s="131"/>
      <c r="F765" s="131"/>
      <c r="G765" s="131"/>
      <c r="H765" s="131"/>
      <c r="I765" s="131"/>
      <c r="J765" s="131"/>
    </row>
    <row r="766" spans="2:10" x14ac:dyDescent="0.2">
      <c r="B766" s="131"/>
      <c r="C766" s="131"/>
      <c r="D766" s="131"/>
      <c r="E766" s="131"/>
      <c r="F766" s="131"/>
      <c r="G766" s="131"/>
      <c r="H766" s="131"/>
      <c r="I766" s="131"/>
      <c r="J766" s="131"/>
    </row>
    <row r="767" spans="2:10" x14ac:dyDescent="0.2">
      <c r="B767" s="131"/>
      <c r="C767" s="131"/>
      <c r="D767" s="131"/>
      <c r="E767" s="131"/>
      <c r="F767" s="131"/>
      <c r="G767" s="131"/>
      <c r="H767" s="131"/>
      <c r="I767" s="131"/>
      <c r="J767" s="131"/>
    </row>
    <row r="768" spans="2:10" x14ac:dyDescent="0.2">
      <c r="B768" s="131"/>
      <c r="C768" s="131"/>
      <c r="D768" s="131"/>
      <c r="E768" s="131"/>
      <c r="F768" s="131"/>
      <c r="G768" s="131"/>
      <c r="H768" s="131"/>
      <c r="I768" s="131"/>
      <c r="J768" s="131"/>
    </row>
    <row r="769" spans="2:10" x14ac:dyDescent="0.2">
      <c r="B769" s="131"/>
      <c r="C769" s="131"/>
      <c r="D769" s="131"/>
      <c r="E769" s="131"/>
      <c r="F769" s="131"/>
      <c r="G769" s="131"/>
      <c r="H769" s="131"/>
      <c r="I769" s="131"/>
      <c r="J769" s="131"/>
    </row>
    <row r="770" spans="2:10" x14ac:dyDescent="0.2">
      <c r="B770" s="131"/>
      <c r="C770" s="131"/>
      <c r="D770" s="131"/>
      <c r="E770" s="131"/>
      <c r="F770" s="131"/>
      <c r="G770" s="131"/>
      <c r="H770" s="131"/>
      <c r="I770" s="131"/>
      <c r="J770" s="131"/>
    </row>
    <row r="771" spans="2:10" x14ac:dyDescent="0.2">
      <c r="B771" s="131"/>
      <c r="C771" s="131"/>
      <c r="D771" s="131"/>
      <c r="E771" s="131"/>
      <c r="F771" s="131"/>
      <c r="G771" s="131"/>
      <c r="H771" s="131"/>
      <c r="I771" s="131"/>
      <c r="J771" s="131"/>
    </row>
    <row r="772" spans="2:10" x14ac:dyDescent="0.2">
      <c r="B772" s="131"/>
      <c r="C772" s="131"/>
      <c r="D772" s="131"/>
      <c r="E772" s="131"/>
      <c r="F772" s="131"/>
      <c r="G772" s="131"/>
      <c r="H772" s="131"/>
      <c r="I772" s="131"/>
      <c r="J772" s="131"/>
    </row>
    <row r="773" spans="2:10" x14ac:dyDescent="0.2">
      <c r="B773" s="131"/>
      <c r="C773" s="131"/>
      <c r="D773" s="131"/>
      <c r="E773" s="131"/>
      <c r="F773" s="131"/>
      <c r="G773" s="131"/>
      <c r="H773" s="131"/>
      <c r="I773" s="131"/>
      <c r="J773" s="131"/>
    </row>
    <row r="774" spans="2:10" x14ac:dyDescent="0.2">
      <c r="B774" s="131"/>
      <c r="C774" s="131"/>
      <c r="D774" s="131"/>
      <c r="E774" s="131"/>
      <c r="F774" s="131"/>
      <c r="G774" s="131"/>
      <c r="H774" s="131"/>
      <c r="I774" s="131"/>
      <c r="J774" s="131"/>
    </row>
    <row r="775" spans="2:10" x14ac:dyDescent="0.2">
      <c r="B775" s="131"/>
      <c r="C775" s="131"/>
      <c r="D775" s="131"/>
      <c r="E775" s="131"/>
      <c r="F775" s="131"/>
      <c r="G775" s="131"/>
      <c r="H775" s="131"/>
      <c r="I775" s="131"/>
      <c r="J775" s="131"/>
    </row>
    <row r="776" spans="2:10" x14ac:dyDescent="0.2">
      <c r="B776" s="131"/>
      <c r="C776" s="131"/>
      <c r="D776" s="131"/>
      <c r="E776" s="131"/>
      <c r="F776" s="131"/>
      <c r="G776" s="131"/>
      <c r="H776" s="131"/>
      <c r="I776" s="131"/>
      <c r="J776" s="131"/>
    </row>
    <row r="777" spans="2:10" x14ac:dyDescent="0.2">
      <c r="B777" s="131"/>
      <c r="C777" s="131"/>
      <c r="D777" s="131"/>
      <c r="E777" s="131"/>
      <c r="F777" s="131"/>
      <c r="G777" s="131"/>
      <c r="H777" s="131"/>
      <c r="I777" s="131"/>
      <c r="J777" s="131"/>
    </row>
    <row r="778" spans="2:10" x14ac:dyDescent="0.2">
      <c r="B778" s="131"/>
      <c r="C778" s="131"/>
      <c r="D778" s="131"/>
      <c r="E778" s="131"/>
      <c r="F778" s="131"/>
      <c r="G778" s="131"/>
      <c r="H778" s="131"/>
      <c r="I778" s="131"/>
      <c r="J778" s="131"/>
    </row>
    <row r="779" spans="2:10" x14ac:dyDescent="0.2">
      <c r="B779" s="131"/>
      <c r="C779" s="131"/>
      <c r="D779" s="131"/>
      <c r="E779" s="131"/>
      <c r="F779" s="131"/>
      <c r="G779" s="131"/>
      <c r="H779" s="131"/>
      <c r="I779" s="131"/>
      <c r="J779" s="131"/>
    </row>
    <row r="780" spans="2:10" x14ac:dyDescent="0.2">
      <c r="B780" s="131"/>
      <c r="C780" s="131"/>
      <c r="D780" s="131"/>
      <c r="E780" s="131"/>
      <c r="F780" s="131"/>
      <c r="G780" s="131"/>
      <c r="H780" s="131"/>
      <c r="I780" s="131"/>
      <c r="J780" s="131"/>
    </row>
    <row r="781" spans="2:10" x14ac:dyDescent="0.2">
      <c r="B781" s="131"/>
      <c r="C781" s="131"/>
      <c r="D781" s="131"/>
      <c r="E781" s="131"/>
      <c r="F781" s="131"/>
      <c r="G781" s="131"/>
      <c r="H781" s="131"/>
      <c r="I781" s="131"/>
      <c r="J781" s="131"/>
    </row>
    <row r="782" spans="2:10" x14ac:dyDescent="0.2">
      <c r="B782" s="131"/>
      <c r="C782" s="131"/>
      <c r="D782" s="131"/>
      <c r="E782" s="131"/>
      <c r="F782" s="131"/>
      <c r="G782" s="131"/>
      <c r="H782" s="131"/>
      <c r="I782" s="131"/>
      <c r="J782" s="131"/>
    </row>
    <row r="783" spans="2:10" x14ac:dyDescent="0.2">
      <c r="B783" s="131"/>
      <c r="C783" s="131"/>
      <c r="D783" s="131"/>
      <c r="E783" s="131"/>
      <c r="F783" s="131"/>
      <c r="G783" s="131"/>
      <c r="H783" s="131"/>
      <c r="I783" s="131"/>
      <c r="J783" s="131"/>
    </row>
    <row r="784" spans="2:10" x14ac:dyDescent="0.2">
      <c r="B784" s="131"/>
      <c r="C784" s="131"/>
      <c r="D784" s="131"/>
      <c r="E784" s="131"/>
      <c r="F784" s="131"/>
      <c r="G784" s="131"/>
      <c r="H784" s="131"/>
      <c r="I784" s="131"/>
      <c r="J784" s="131"/>
    </row>
    <row r="785" spans="2:10" x14ac:dyDescent="0.2">
      <c r="B785" s="131"/>
      <c r="C785" s="131"/>
      <c r="D785" s="131"/>
      <c r="E785" s="131"/>
      <c r="F785" s="131"/>
      <c r="G785" s="131"/>
      <c r="H785" s="131"/>
      <c r="I785" s="131"/>
      <c r="J785" s="131"/>
    </row>
    <row r="786" spans="2:10" x14ac:dyDescent="0.2">
      <c r="B786" s="131"/>
      <c r="C786" s="131"/>
      <c r="D786" s="131"/>
      <c r="E786" s="131"/>
      <c r="F786" s="131"/>
      <c r="G786" s="131"/>
      <c r="H786" s="131"/>
      <c r="I786" s="131"/>
      <c r="J786" s="131"/>
    </row>
    <row r="787" spans="2:10" x14ac:dyDescent="0.2">
      <c r="B787" s="131"/>
      <c r="C787" s="131"/>
      <c r="D787" s="131"/>
      <c r="E787" s="131"/>
      <c r="F787" s="131"/>
      <c r="G787" s="131"/>
      <c r="H787" s="131"/>
      <c r="I787" s="131"/>
      <c r="J787" s="131"/>
    </row>
    <row r="788" spans="2:10" x14ac:dyDescent="0.2">
      <c r="B788" s="131"/>
      <c r="C788" s="131"/>
      <c r="D788" s="131"/>
      <c r="E788" s="131"/>
      <c r="F788" s="131"/>
      <c r="G788" s="131"/>
      <c r="H788" s="131"/>
      <c r="I788" s="131"/>
      <c r="J788" s="131"/>
    </row>
    <row r="789" spans="2:10" x14ac:dyDescent="0.2">
      <c r="B789" s="131"/>
      <c r="C789" s="131"/>
      <c r="D789" s="131"/>
      <c r="E789" s="131"/>
      <c r="F789" s="131"/>
      <c r="G789" s="131"/>
      <c r="H789" s="131"/>
      <c r="I789" s="131"/>
      <c r="J789" s="131"/>
    </row>
    <row r="790" spans="2:10" x14ac:dyDescent="0.2">
      <c r="B790" s="131"/>
      <c r="C790" s="131"/>
      <c r="D790" s="131"/>
      <c r="E790" s="131"/>
      <c r="F790" s="131"/>
      <c r="G790" s="131"/>
      <c r="H790" s="131"/>
      <c r="I790" s="131"/>
      <c r="J790" s="131"/>
    </row>
    <row r="791" spans="2:10" x14ac:dyDescent="0.2">
      <c r="B791" s="131"/>
      <c r="C791" s="131"/>
      <c r="D791" s="131"/>
      <c r="E791" s="131"/>
      <c r="F791" s="131"/>
      <c r="G791" s="131"/>
      <c r="H791" s="131"/>
      <c r="I791" s="131"/>
      <c r="J791" s="131"/>
    </row>
    <row r="792" spans="2:10" x14ac:dyDescent="0.2">
      <c r="B792" s="131"/>
      <c r="C792" s="131"/>
      <c r="D792" s="131"/>
      <c r="E792" s="131"/>
      <c r="F792" s="131"/>
      <c r="G792" s="131"/>
      <c r="H792" s="131"/>
      <c r="I792" s="131"/>
      <c r="J792" s="131"/>
    </row>
    <row r="793" spans="2:10" x14ac:dyDescent="0.2">
      <c r="B793" s="131"/>
      <c r="C793" s="131"/>
      <c r="D793" s="131"/>
      <c r="E793" s="131"/>
      <c r="F793" s="131"/>
      <c r="G793" s="131"/>
      <c r="H793" s="131"/>
      <c r="I793" s="131"/>
      <c r="J793" s="131"/>
    </row>
    <row r="794" spans="2:10" x14ac:dyDescent="0.2">
      <c r="B794" s="131"/>
      <c r="C794" s="131"/>
      <c r="D794" s="131"/>
      <c r="E794" s="131"/>
      <c r="F794" s="131"/>
      <c r="G794" s="131"/>
      <c r="H794" s="131"/>
      <c r="I794" s="131"/>
      <c r="J794" s="131"/>
    </row>
    <row r="795" spans="2:10" x14ac:dyDescent="0.2">
      <c r="B795" s="131"/>
      <c r="C795" s="131"/>
      <c r="D795" s="131"/>
      <c r="E795" s="131"/>
      <c r="F795" s="131"/>
      <c r="G795" s="131"/>
      <c r="H795" s="131"/>
      <c r="I795" s="131"/>
      <c r="J795" s="131"/>
    </row>
    <row r="796" spans="2:10" x14ac:dyDescent="0.2">
      <c r="B796" s="131"/>
      <c r="C796" s="131"/>
      <c r="D796" s="131"/>
      <c r="E796" s="131"/>
      <c r="F796" s="131"/>
      <c r="G796" s="131"/>
      <c r="H796" s="131"/>
      <c r="I796" s="131"/>
      <c r="J796" s="131"/>
    </row>
    <row r="797" spans="2:10" x14ac:dyDescent="0.2">
      <c r="B797" s="131"/>
      <c r="C797" s="131"/>
      <c r="D797" s="131"/>
      <c r="E797" s="131"/>
      <c r="F797" s="131"/>
      <c r="G797" s="131"/>
      <c r="H797" s="131"/>
      <c r="I797" s="131"/>
      <c r="J797" s="131"/>
    </row>
    <row r="798" spans="2:10" x14ac:dyDescent="0.2">
      <c r="B798" s="131"/>
      <c r="C798" s="131"/>
      <c r="D798" s="131"/>
      <c r="E798" s="131"/>
      <c r="F798" s="131"/>
      <c r="G798" s="131"/>
      <c r="H798" s="131"/>
      <c r="I798" s="131"/>
      <c r="J798" s="131"/>
    </row>
    <row r="799" spans="2:10" x14ac:dyDescent="0.2">
      <c r="B799" s="131"/>
      <c r="C799" s="131"/>
      <c r="D799" s="131"/>
      <c r="E799" s="131"/>
      <c r="F799" s="131"/>
      <c r="G799" s="131"/>
      <c r="H799" s="131"/>
      <c r="I799" s="131"/>
      <c r="J799" s="131"/>
    </row>
    <row r="800" spans="2:10" x14ac:dyDescent="0.2">
      <c r="B800" s="131"/>
      <c r="C800" s="131"/>
      <c r="D800" s="131"/>
      <c r="E800" s="131"/>
      <c r="F800" s="131"/>
      <c r="G800" s="131"/>
      <c r="H800" s="131"/>
      <c r="I800" s="131"/>
      <c r="J800" s="131"/>
    </row>
    <row r="801" spans="2:10" x14ac:dyDescent="0.2">
      <c r="B801" s="131"/>
      <c r="C801" s="131"/>
      <c r="D801" s="131"/>
      <c r="E801" s="131"/>
      <c r="F801" s="131"/>
      <c r="G801" s="131"/>
      <c r="H801" s="131"/>
      <c r="I801" s="131"/>
      <c r="J801" s="131"/>
    </row>
    <row r="802" spans="2:10" x14ac:dyDescent="0.2">
      <c r="B802" s="131"/>
      <c r="C802" s="131"/>
      <c r="D802" s="131"/>
      <c r="E802" s="131"/>
      <c r="F802" s="131"/>
      <c r="G802" s="131"/>
      <c r="H802" s="131"/>
      <c r="I802" s="131"/>
      <c r="J802" s="131"/>
    </row>
    <row r="803" spans="2:10" x14ac:dyDescent="0.2">
      <c r="B803" s="131"/>
      <c r="C803" s="131"/>
      <c r="D803" s="131"/>
      <c r="E803" s="131"/>
      <c r="F803" s="131"/>
      <c r="G803" s="131"/>
      <c r="H803" s="131"/>
      <c r="I803" s="131"/>
      <c r="J803" s="131"/>
    </row>
    <row r="804" spans="2:10" x14ac:dyDescent="0.2">
      <c r="B804" s="131"/>
      <c r="C804" s="131"/>
      <c r="D804" s="131"/>
      <c r="E804" s="131"/>
      <c r="F804" s="131"/>
      <c r="G804" s="131"/>
      <c r="H804" s="131"/>
      <c r="I804" s="131"/>
      <c r="J804" s="131"/>
    </row>
    <row r="805" spans="2:10" x14ac:dyDescent="0.2">
      <c r="B805" s="131"/>
      <c r="C805" s="131"/>
      <c r="D805" s="131"/>
      <c r="E805" s="131"/>
      <c r="F805" s="131"/>
      <c r="G805" s="131"/>
      <c r="H805" s="131"/>
      <c r="I805" s="131"/>
      <c r="J805" s="131"/>
    </row>
    <row r="806" spans="2:10" x14ac:dyDescent="0.2">
      <c r="B806" s="131"/>
      <c r="C806" s="131"/>
      <c r="D806" s="131"/>
      <c r="E806" s="131"/>
      <c r="F806" s="131"/>
      <c r="G806" s="131"/>
      <c r="H806" s="131"/>
      <c r="I806" s="131"/>
      <c r="J806" s="131"/>
    </row>
    <row r="807" spans="2:10" x14ac:dyDescent="0.2">
      <c r="B807" s="131"/>
      <c r="C807" s="131"/>
      <c r="D807" s="131"/>
      <c r="E807" s="131"/>
      <c r="F807" s="131"/>
      <c r="G807" s="131"/>
      <c r="H807" s="131"/>
      <c r="I807" s="131"/>
      <c r="J807" s="131"/>
    </row>
    <row r="808" spans="2:10" x14ac:dyDescent="0.2">
      <c r="B808" s="131"/>
      <c r="C808" s="131"/>
      <c r="D808" s="131"/>
      <c r="E808" s="131"/>
      <c r="F808" s="131"/>
      <c r="G808" s="131"/>
      <c r="H808" s="131"/>
      <c r="I808" s="131"/>
      <c r="J808" s="131"/>
    </row>
    <row r="809" spans="2:10" x14ac:dyDescent="0.2">
      <c r="B809" s="131"/>
      <c r="C809" s="131"/>
      <c r="D809" s="131"/>
      <c r="E809" s="131"/>
      <c r="F809" s="131"/>
      <c r="G809" s="131"/>
      <c r="H809" s="131"/>
      <c r="I809" s="131"/>
      <c r="J809" s="131"/>
    </row>
    <row r="810" spans="2:10" x14ac:dyDescent="0.2">
      <c r="B810" s="131"/>
      <c r="C810" s="131"/>
      <c r="D810" s="131"/>
      <c r="E810" s="131"/>
      <c r="F810" s="131"/>
      <c r="G810" s="131"/>
      <c r="H810" s="131"/>
      <c r="I810" s="131"/>
      <c r="J810" s="131"/>
    </row>
    <row r="811" spans="2:10" x14ac:dyDescent="0.2">
      <c r="B811" s="131"/>
      <c r="C811" s="131"/>
      <c r="D811" s="131"/>
      <c r="E811" s="131"/>
      <c r="F811" s="131"/>
      <c r="G811" s="131"/>
      <c r="H811" s="131"/>
      <c r="I811" s="131"/>
      <c r="J811" s="131"/>
    </row>
    <row r="812" spans="2:10" x14ac:dyDescent="0.2">
      <c r="B812" s="131"/>
      <c r="C812" s="131"/>
      <c r="D812" s="131"/>
      <c r="E812" s="131"/>
      <c r="F812" s="131"/>
      <c r="G812" s="131"/>
      <c r="H812" s="131"/>
      <c r="I812" s="131"/>
      <c r="J812" s="131"/>
    </row>
    <row r="813" spans="2:10" x14ac:dyDescent="0.2">
      <c r="B813" s="131"/>
      <c r="C813" s="131"/>
      <c r="D813" s="131"/>
      <c r="E813" s="131"/>
      <c r="F813" s="131"/>
      <c r="G813" s="131"/>
      <c r="H813" s="131"/>
      <c r="I813" s="131"/>
      <c r="J813" s="131"/>
    </row>
    <row r="814" spans="2:10" x14ac:dyDescent="0.2">
      <c r="B814" s="131"/>
      <c r="C814" s="131"/>
      <c r="D814" s="131"/>
      <c r="E814" s="131"/>
      <c r="F814" s="131"/>
      <c r="G814" s="131"/>
      <c r="H814" s="131"/>
      <c r="I814" s="131"/>
      <c r="J814" s="131"/>
    </row>
    <row r="815" spans="2:10" x14ac:dyDescent="0.2">
      <c r="B815" s="131"/>
      <c r="C815" s="131"/>
      <c r="D815" s="131"/>
      <c r="E815" s="131"/>
      <c r="F815" s="131"/>
      <c r="G815" s="131"/>
      <c r="H815" s="131"/>
      <c r="I815" s="131"/>
      <c r="J815" s="131"/>
    </row>
    <row r="816" spans="2:10" x14ac:dyDescent="0.2">
      <c r="B816" s="131"/>
      <c r="C816" s="131"/>
      <c r="D816" s="131"/>
      <c r="E816" s="131"/>
      <c r="F816" s="131"/>
      <c r="G816" s="131"/>
      <c r="H816" s="131"/>
      <c r="I816" s="131"/>
      <c r="J816" s="131"/>
    </row>
    <row r="817" spans="2:10" x14ac:dyDescent="0.2">
      <c r="B817" s="131"/>
      <c r="C817" s="131"/>
      <c r="D817" s="131"/>
      <c r="E817" s="131"/>
      <c r="F817" s="131"/>
      <c r="G817" s="131"/>
      <c r="H817" s="131"/>
      <c r="I817" s="131"/>
      <c r="J817" s="131"/>
    </row>
    <row r="818" spans="2:10" x14ac:dyDescent="0.2">
      <c r="B818" s="131"/>
      <c r="C818" s="131"/>
      <c r="D818" s="131"/>
      <c r="E818" s="131"/>
      <c r="F818" s="131"/>
      <c r="G818" s="131"/>
      <c r="H818" s="131"/>
      <c r="I818" s="131"/>
      <c r="J818" s="131"/>
    </row>
    <row r="819" spans="2:10" x14ac:dyDescent="0.2">
      <c r="B819" s="131"/>
      <c r="C819" s="131"/>
      <c r="D819" s="131"/>
      <c r="E819" s="131"/>
      <c r="F819" s="131"/>
      <c r="G819" s="131"/>
      <c r="H819" s="131"/>
      <c r="I819" s="131"/>
      <c r="J819" s="131"/>
    </row>
    <row r="820" spans="2:10" x14ac:dyDescent="0.2">
      <c r="B820" s="131"/>
      <c r="C820" s="131"/>
      <c r="D820" s="131"/>
      <c r="E820" s="131"/>
      <c r="F820" s="131"/>
      <c r="G820" s="131"/>
      <c r="H820" s="131"/>
      <c r="I820" s="131"/>
      <c r="J820" s="131"/>
    </row>
    <row r="821" spans="2:10" x14ac:dyDescent="0.2">
      <c r="B821" s="131"/>
      <c r="C821" s="131"/>
      <c r="D821" s="131"/>
      <c r="E821" s="131"/>
      <c r="F821" s="131"/>
      <c r="G821" s="131"/>
      <c r="H821" s="131"/>
      <c r="I821" s="131"/>
      <c r="J821" s="131"/>
    </row>
    <row r="822" spans="2:10" x14ac:dyDescent="0.2">
      <c r="B822" s="131"/>
      <c r="C822" s="131"/>
      <c r="D822" s="131"/>
      <c r="E822" s="131"/>
      <c r="F822" s="131"/>
      <c r="G822" s="131"/>
      <c r="H822" s="131"/>
      <c r="I822" s="131"/>
      <c r="J822" s="131"/>
    </row>
    <row r="823" spans="2:10" x14ac:dyDescent="0.2">
      <c r="B823" s="131"/>
      <c r="C823" s="131"/>
      <c r="D823" s="131"/>
      <c r="E823" s="131"/>
      <c r="F823" s="131"/>
      <c r="G823" s="131"/>
      <c r="H823" s="131"/>
      <c r="I823" s="131"/>
      <c r="J823" s="131"/>
    </row>
    <row r="824" spans="2:10" x14ac:dyDescent="0.2">
      <c r="B824" s="131"/>
      <c r="C824" s="131"/>
      <c r="D824" s="131"/>
      <c r="E824" s="131"/>
      <c r="F824" s="131"/>
      <c r="G824" s="131"/>
      <c r="H824" s="131"/>
      <c r="I824" s="131"/>
      <c r="J824" s="131"/>
    </row>
    <row r="825" spans="2:10" x14ac:dyDescent="0.2">
      <c r="B825" s="131"/>
      <c r="C825" s="131"/>
      <c r="D825" s="131"/>
      <c r="E825" s="131"/>
      <c r="F825" s="131"/>
      <c r="G825" s="131"/>
      <c r="H825" s="131"/>
      <c r="I825" s="131"/>
      <c r="J825" s="131"/>
    </row>
    <row r="826" spans="2:10" x14ac:dyDescent="0.2">
      <c r="B826" s="131"/>
      <c r="C826" s="131"/>
      <c r="D826" s="131"/>
      <c r="E826" s="131"/>
      <c r="F826" s="131"/>
      <c r="G826" s="131"/>
      <c r="H826" s="131"/>
      <c r="I826" s="131"/>
      <c r="J826" s="131"/>
    </row>
    <row r="827" spans="2:10" x14ac:dyDescent="0.2">
      <c r="B827" s="131"/>
      <c r="C827" s="131"/>
      <c r="D827" s="131"/>
      <c r="E827" s="131"/>
      <c r="F827" s="131"/>
      <c r="G827" s="131"/>
      <c r="H827" s="131"/>
      <c r="I827" s="131"/>
      <c r="J827" s="131"/>
    </row>
    <row r="828" spans="2:10" x14ac:dyDescent="0.2">
      <c r="B828" s="131"/>
      <c r="C828" s="131"/>
      <c r="D828" s="131"/>
      <c r="E828" s="131"/>
      <c r="F828" s="131"/>
      <c r="G828" s="131"/>
      <c r="H828" s="131"/>
      <c r="I828" s="131"/>
      <c r="J828" s="131"/>
    </row>
    <row r="829" spans="2:10" x14ac:dyDescent="0.2">
      <c r="B829" s="131"/>
      <c r="C829" s="131"/>
      <c r="D829" s="131"/>
      <c r="E829" s="131"/>
      <c r="F829" s="131"/>
      <c r="G829" s="131"/>
      <c r="H829" s="131"/>
      <c r="I829" s="131"/>
      <c r="J829" s="131"/>
    </row>
    <row r="830" spans="2:10" x14ac:dyDescent="0.2">
      <c r="B830" s="131"/>
      <c r="C830" s="131"/>
      <c r="D830" s="131"/>
      <c r="E830" s="131"/>
      <c r="F830" s="131"/>
      <c r="G830" s="131"/>
      <c r="H830" s="131"/>
      <c r="I830" s="131"/>
      <c r="J830" s="131"/>
    </row>
    <row r="831" spans="2:10" x14ac:dyDescent="0.2">
      <c r="B831" s="131"/>
      <c r="C831" s="131"/>
      <c r="D831" s="131"/>
      <c r="E831" s="131"/>
      <c r="F831" s="131"/>
      <c r="G831" s="131"/>
      <c r="H831" s="131"/>
      <c r="I831" s="131"/>
      <c r="J831" s="131"/>
    </row>
    <row r="832" spans="2:10" x14ac:dyDescent="0.2">
      <c r="B832" s="131"/>
      <c r="C832" s="131"/>
      <c r="D832" s="131"/>
      <c r="E832" s="131"/>
      <c r="F832" s="131"/>
      <c r="G832" s="131"/>
      <c r="H832" s="131"/>
      <c r="I832" s="131"/>
      <c r="J832" s="131"/>
    </row>
    <row r="833" spans="2:10" x14ac:dyDescent="0.2">
      <c r="B833" s="131"/>
      <c r="C833" s="131"/>
      <c r="D833" s="131"/>
      <c r="E833" s="131"/>
      <c r="F833" s="131"/>
      <c r="G833" s="131"/>
      <c r="H833" s="131"/>
      <c r="I833" s="131"/>
      <c r="J833" s="131"/>
    </row>
    <row r="834" spans="2:10" x14ac:dyDescent="0.2">
      <c r="B834" s="131"/>
      <c r="C834" s="131"/>
      <c r="D834" s="131"/>
      <c r="E834" s="131"/>
      <c r="F834" s="131"/>
      <c r="G834" s="131"/>
      <c r="H834" s="131"/>
      <c r="I834" s="131"/>
      <c r="J834" s="131"/>
    </row>
    <row r="835" spans="2:10" x14ac:dyDescent="0.2">
      <c r="B835" s="131"/>
      <c r="C835" s="131"/>
      <c r="D835" s="131"/>
      <c r="E835" s="131"/>
      <c r="F835" s="131"/>
      <c r="G835" s="131"/>
      <c r="H835" s="131"/>
      <c r="I835" s="131"/>
      <c r="J835" s="131"/>
    </row>
    <row r="836" spans="2:10" x14ac:dyDescent="0.2">
      <c r="B836" s="131"/>
      <c r="C836" s="131"/>
      <c r="D836" s="131"/>
      <c r="E836" s="131"/>
      <c r="F836" s="131"/>
      <c r="G836" s="131"/>
      <c r="H836" s="131"/>
      <c r="I836" s="131"/>
      <c r="J836" s="131"/>
    </row>
    <row r="837" spans="2:10" x14ac:dyDescent="0.2">
      <c r="B837" s="131"/>
      <c r="C837" s="131"/>
      <c r="D837" s="131"/>
      <c r="E837" s="131"/>
      <c r="F837" s="131"/>
      <c r="G837" s="131"/>
      <c r="H837" s="131"/>
      <c r="I837" s="131"/>
      <c r="J837" s="131"/>
    </row>
    <row r="838" spans="2:10" x14ac:dyDescent="0.2">
      <c r="B838" s="131"/>
      <c r="C838" s="131"/>
      <c r="D838" s="131"/>
      <c r="E838" s="131"/>
      <c r="F838" s="131"/>
      <c r="G838" s="131"/>
      <c r="H838" s="131"/>
      <c r="I838" s="131"/>
      <c r="J838" s="131"/>
    </row>
    <row r="839" spans="2:10" x14ac:dyDescent="0.2">
      <c r="B839" s="131"/>
      <c r="C839" s="131"/>
      <c r="D839" s="131"/>
      <c r="E839" s="131"/>
      <c r="F839" s="131"/>
      <c r="G839" s="131"/>
      <c r="H839" s="131"/>
      <c r="I839" s="131"/>
      <c r="J839" s="131"/>
    </row>
    <row r="840" spans="2:10" x14ac:dyDescent="0.2">
      <c r="B840" s="131"/>
      <c r="C840" s="131"/>
      <c r="D840" s="131"/>
      <c r="E840" s="131"/>
      <c r="F840" s="131"/>
      <c r="G840" s="131"/>
      <c r="H840" s="131"/>
      <c r="I840" s="131"/>
      <c r="J840" s="131"/>
    </row>
    <row r="841" spans="2:10" x14ac:dyDescent="0.2">
      <c r="B841" s="131"/>
      <c r="C841" s="131"/>
      <c r="D841" s="131"/>
      <c r="E841" s="131"/>
      <c r="F841" s="131"/>
      <c r="G841" s="131"/>
      <c r="H841" s="131"/>
      <c r="I841" s="131"/>
      <c r="J841" s="131"/>
    </row>
    <row r="842" spans="2:10" x14ac:dyDescent="0.2">
      <c r="B842" s="131"/>
      <c r="C842" s="131"/>
      <c r="D842" s="131"/>
      <c r="E842" s="131"/>
      <c r="F842" s="131"/>
      <c r="G842" s="131"/>
      <c r="H842" s="131"/>
      <c r="I842" s="131"/>
      <c r="J842" s="131"/>
    </row>
    <row r="843" spans="2:10" x14ac:dyDescent="0.2">
      <c r="B843" s="131"/>
      <c r="C843" s="131"/>
      <c r="D843" s="131"/>
      <c r="E843" s="131"/>
      <c r="F843" s="131"/>
      <c r="G843" s="131"/>
      <c r="H843" s="131"/>
      <c r="I843" s="131"/>
      <c r="J843" s="131"/>
    </row>
    <row r="844" spans="2:10" x14ac:dyDescent="0.2">
      <c r="B844" s="131"/>
      <c r="C844" s="131"/>
      <c r="D844" s="131"/>
      <c r="E844" s="131"/>
      <c r="F844" s="131"/>
      <c r="G844" s="131"/>
      <c r="H844" s="131"/>
      <c r="I844" s="131"/>
      <c r="J844" s="131"/>
    </row>
    <row r="845" spans="2:10" x14ac:dyDescent="0.2">
      <c r="B845" s="131"/>
      <c r="C845" s="131"/>
      <c r="D845" s="131"/>
      <c r="E845" s="131"/>
      <c r="F845" s="131"/>
      <c r="G845" s="131"/>
      <c r="H845" s="131"/>
      <c r="I845" s="131"/>
      <c r="J845" s="131"/>
    </row>
    <row r="846" spans="2:10" x14ac:dyDescent="0.2">
      <c r="B846" s="131"/>
      <c r="C846" s="131"/>
      <c r="D846" s="131"/>
      <c r="E846" s="131"/>
      <c r="F846" s="131"/>
      <c r="G846" s="131"/>
      <c r="H846" s="131"/>
      <c r="I846" s="131"/>
      <c r="J846" s="131"/>
    </row>
    <row r="847" spans="2:10" x14ac:dyDescent="0.2">
      <c r="B847" s="131"/>
      <c r="C847" s="131"/>
      <c r="D847" s="131"/>
      <c r="E847" s="131"/>
      <c r="F847" s="131"/>
      <c r="G847" s="131"/>
      <c r="H847" s="131"/>
      <c r="I847" s="131"/>
      <c r="J847" s="131"/>
    </row>
    <row r="848" spans="2:10" x14ac:dyDescent="0.2">
      <c r="B848" s="131"/>
      <c r="C848" s="131"/>
      <c r="D848" s="131"/>
      <c r="E848" s="131"/>
      <c r="F848" s="131"/>
      <c r="G848" s="131"/>
      <c r="H848" s="131"/>
      <c r="I848" s="131"/>
      <c r="J848" s="131"/>
    </row>
    <row r="849" spans="2:10" x14ac:dyDescent="0.2">
      <c r="B849" s="131"/>
      <c r="C849" s="131"/>
      <c r="D849" s="131"/>
      <c r="E849" s="131"/>
      <c r="F849" s="131"/>
      <c r="G849" s="131"/>
      <c r="H849" s="131"/>
      <c r="I849" s="131"/>
      <c r="J849" s="131"/>
    </row>
    <row r="850" spans="2:10" x14ac:dyDescent="0.2">
      <c r="B850" s="131"/>
      <c r="C850" s="131"/>
      <c r="D850" s="131"/>
      <c r="E850" s="131"/>
      <c r="F850" s="131"/>
      <c r="G850" s="131"/>
      <c r="H850" s="131"/>
      <c r="I850" s="131"/>
      <c r="J850" s="131"/>
    </row>
    <row r="851" spans="2:10" x14ac:dyDescent="0.2">
      <c r="B851" s="131"/>
      <c r="C851" s="131"/>
      <c r="D851" s="131"/>
      <c r="E851" s="131"/>
      <c r="F851" s="131"/>
      <c r="G851" s="131"/>
      <c r="H851" s="131"/>
      <c r="I851" s="131"/>
      <c r="J851" s="131"/>
    </row>
    <row r="852" spans="2:10" x14ac:dyDescent="0.2">
      <c r="B852" s="131"/>
      <c r="C852" s="131"/>
      <c r="D852" s="131"/>
      <c r="E852" s="131"/>
      <c r="F852" s="131"/>
      <c r="G852" s="131"/>
      <c r="H852" s="131"/>
      <c r="I852" s="131"/>
      <c r="J852" s="131"/>
    </row>
    <row r="853" spans="2:10" x14ac:dyDescent="0.2">
      <c r="B853" s="131"/>
      <c r="C853" s="131"/>
      <c r="D853" s="131"/>
      <c r="E853" s="131"/>
      <c r="F853" s="131"/>
      <c r="G853" s="131"/>
      <c r="H853" s="131"/>
      <c r="I853" s="131"/>
      <c r="J853" s="131"/>
    </row>
    <row r="854" spans="2:10" x14ac:dyDescent="0.2">
      <c r="B854" s="131"/>
      <c r="C854" s="131"/>
      <c r="D854" s="131"/>
      <c r="E854" s="131"/>
      <c r="F854" s="131"/>
      <c r="G854" s="131"/>
      <c r="H854" s="131"/>
      <c r="I854" s="131"/>
      <c r="J854" s="131"/>
    </row>
    <row r="855" spans="2:10" x14ac:dyDescent="0.2">
      <c r="B855" s="131"/>
      <c r="C855" s="131"/>
      <c r="D855" s="131"/>
      <c r="E855" s="131"/>
      <c r="F855" s="131"/>
      <c r="G855" s="131"/>
      <c r="H855" s="131"/>
      <c r="I855" s="131"/>
      <c r="J855" s="131"/>
    </row>
    <row r="856" spans="2:10" x14ac:dyDescent="0.2">
      <c r="B856" s="131"/>
      <c r="C856" s="131"/>
      <c r="D856" s="131"/>
      <c r="E856" s="131"/>
      <c r="F856" s="131"/>
      <c r="G856" s="131"/>
      <c r="H856" s="131"/>
      <c r="I856" s="131"/>
      <c r="J856" s="131"/>
    </row>
    <row r="857" spans="2:10" x14ac:dyDescent="0.2">
      <c r="B857" s="131"/>
      <c r="C857" s="131"/>
      <c r="D857" s="131"/>
      <c r="E857" s="131"/>
      <c r="F857" s="131"/>
      <c r="G857" s="131"/>
      <c r="H857" s="131"/>
      <c r="I857" s="131"/>
      <c r="J857" s="131"/>
    </row>
    <row r="858" spans="2:10" x14ac:dyDescent="0.2">
      <c r="B858" s="131"/>
      <c r="C858" s="131"/>
      <c r="D858" s="131"/>
      <c r="E858" s="131"/>
      <c r="F858" s="131"/>
      <c r="G858" s="131"/>
      <c r="H858" s="131"/>
      <c r="I858" s="131"/>
      <c r="J858" s="131"/>
    </row>
    <row r="859" spans="2:10" x14ac:dyDescent="0.2">
      <c r="B859" s="131"/>
      <c r="C859" s="131"/>
      <c r="D859" s="131"/>
      <c r="E859" s="131"/>
      <c r="F859" s="131"/>
      <c r="G859" s="131"/>
      <c r="H859" s="131"/>
      <c r="I859" s="131"/>
      <c r="J859" s="131"/>
    </row>
    <row r="860" spans="2:10" x14ac:dyDescent="0.2">
      <c r="B860" s="131"/>
      <c r="C860" s="131"/>
      <c r="D860" s="131"/>
      <c r="E860" s="131"/>
      <c r="F860" s="131"/>
      <c r="G860" s="131"/>
      <c r="H860" s="131"/>
      <c r="I860" s="131"/>
      <c r="J860" s="131"/>
    </row>
    <row r="861" spans="2:10" x14ac:dyDescent="0.2">
      <c r="B861" s="131"/>
      <c r="C861" s="131"/>
      <c r="D861" s="131"/>
      <c r="E861" s="131"/>
      <c r="F861" s="131"/>
      <c r="G861" s="131"/>
      <c r="H861" s="131"/>
      <c r="I861" s="131"/>
      <c r="J861" s="131"/>
    </row>
    <row r="862" spans="2:10" x14ac:dyDescent="0.2">
      <c r="B862" s="131"/>
      <c r="C862" s="131"/>
      <c r="D862" s="131"/>
      <c r="E862" s="131"/>
      <c r="F862" s="131"/>
      <c r="G862" s="131"/>
      <c r="H862" s="131"/>
      <c r="I862" s="131"/>
      <c r="J862" s="131"/>
    </row>
    <row r="863" spans="2:10" x14ac:dyDescent="0.2">
      <c r="B863" s="131"/>
      <c r="C863" s="131"/>
      <c r="D863" s="131"/>
      <c r="E863" s="131"/>
      <c r="F863" s="131"/>
      <c r="G863" s="131"/>
      <c r="H863" s="131"/>
      <c r="I863" s="131"/>
      <c r="J863" s="131"/>
    </row>
    <row r="864" spans="2:10" x14ac:dyDescent="0.2">
      <c r="B864" s="131"/>
      <c r="C864" s="131"/>
      <c r="D864" s="131"/>
      <c r="E864" s="131"/>
      <c r="F864" s="131"/>
      <c r="G864" s="131"/>
      <c r="H864" s="131"/>
      <c r="I864" s="131"/>
      <c r="J864" s="131"/>
    </row>
    <row r="865" spans="2:10" x14ac:dyDescent="0.2">
      <c r="B865" s="131"/>
      <c r="C865" s="131"/>
      <c r="D865" s="131"/>
      <c r="E865" s="131"/>
      <c r="F865" s="131"/>
      <c r="G865" s="131"/>
      <c r="H865" s="131"/>
      <c r="I865" s="131"/>
      <c r="J865" s="131"/>
    </row>
    <row r="866" spans="2:10" x14ac:dyDescent="0.2">
      <c r="B866" s="131"/>
      <c r="C866" s="131"/>
      <c r="D866" s="131"/>
      <c r="E866" s="131"/>
      <c r="F866" s="131"/>
      <c r="G866" s="131"/>
      <c r="H866" s="131"/>
      <c r="I866" s="131"/>
      <c r="J866" s="131"/>
    </row>
    <row r="867" spans="2:10" x14ac:dyDescent="0.2">
      <c r="B867" s="131"/>
      <c r="C867" s="131"/>
      <c r="D867" s="131"/>
      <c r="E867" s="131"/>
      <c r="F867" s="131"/>
      <c r="G867" s="131"/>
      <c r="H867" s="131"/>
      <c r="I867" s="131"/>
      <c r="J867" s="131"/>
    </row>
    <row r="868" spans="2:10" x14ac:dyDescent="0.2">
      <c r="B868" s="131"/>
      <c r="C868" s="131"/>
      <c r="D868" s="131"/>
      <c r="E868" s="131"/>
      <c r="F868" s="131"/>
      <c r="G868" s="131"/>
      <c r="H868" s="131"/>
      <c r="I868" s="131"/>
      <c r="J868" s="131"/>
    </row>
    <row r="869" spans="2:10" x14ac:dyDescent="0.2">
      <c r="B869" s="131"/>
      <c r="C869" s="131"/>
      <c r="D869" s="131"/>
      <c r="E869" s="131"/>
      <c r="F869" s="131"/>
      <c r="G869" s="131"/>
      <c r="H869" s="131"/>
      <c r="I869" s="131"/>
      <c r="J869" s="131"/>
    </row>
    <row r="870" spans="2:10" x14ac:dyDescent="0.2">
      <c r="B870" s="131"/>
      <c r="C870" s="131"/>
      <c r="D870" s="131"/>
      <c r="E870" s="131"/>
      <c r="F870" s="131"/>
      <c r="G870" s="131"/>
      <c r="H870" s="131"/>
      <c r="I870" s="131"/>
      <c r="J870" s="131"/>
    </row>
    <row r="871" spans="2:10" x14ac:dyDescent="0.2">
      <c r="B871" s="131"/>
      <c r="C871" s="131"/>
      <c r="D871" s="131"/>
      <c r="E871" s="131"/>
      <c r="F871" s="131"/>
      <c r="G871" s="131"/>
      <c r="H871" s="131"/>
      <c r="I871" s="131"/>
      <c r="J871" s="131"/>
    </row>
    <row r="872" spans="2:10" x14ac:dyDescent="0.2">
      <c r="B872" s="131"/>
      <c r="C872" s="131"/>
      <c r="D872" s="131"/>
      <c r="E872" s="131"/>
      <c r="F872" s="131"/>
      <c r="G872" s="131"/>
      <c r="H872" s="131"/>
      <c r="I872" s="131"/>
      <c r="J872" s="131"/>
    </row>
    <row r="873" spans="2:10" x14ac:dyDescent="0.2">
      <c r="B873" s="131"/>
      <c r="C873" s="131"/>
      <c r="D873" s="131"/>
      <c r="E873" s="131"/>
      <c r="F873" s="131"/>
      <c r="G873" s="131"/>
      <c r="H873" s="131"/>
      <c r="I873" s="131"/>
      <c r="J873" s="131"/>
    </row>
    <row r="874" spans="2:10" x14ac:dyDescent="0.2">
      <c r="B874" s="131"/>
      <c r="C874" s="131"/>
      <c r="D874" s="131"/>
      <c r="E874" s="131"/>
      <c r="F874" s="131"/>
      <c r="G874" s="131"/>
      <c r="H874" s="131"/>
      <c r="I874" s="131"/>
      <c r="J874" s="131"/>
    </row>
    <row r="875" spans="2:10" x14ac:dyDescent="0.2">
      <c r="B875" s="131"/>
      <c r="C875" s="131"/>
      <c r="D875" s="131"/>
      <c r="E875" s="131"/>
      <c r="F875" s="131"/>
      <c r="G875" s="131"/>
      <c r="H875" s="131"/>
      <c r="I875" s="131"/>
      <c r="J875" s="131"/>
    </row>
    <row r="876" spans="2:10" x14ac:dyDescent="0.2">
      <c r="B876" s="131"/>
      <c r="C876" s="131"/>
      <c r="D876" s="131"/>
      <c r="E876" s="131"/>
      <c r="F876" s="131"/>
      <c r="G876" s="131"/>
      <c r="H876" s="131"/>
      <c r="I876" s="131"/>
      <c r="J876" s="131"/>
    </row>
    <row r="877" spans="2:10" x14ac:dyDescent="0.2">
      <c r="B877" s="131"/>
      <c r="C877" s="131"/>
      <c r="D877" s="131"/>
      <c r="E877" s="131"/>
      <c r="F877" s="131"/>
      <c r="G877" s="131"/>
      <c r="H877" s="131"/>
      <c r="I877" s="131"/>
      <c r="J877" s="131"/>
    </row>
    <row r="878" spans="2:10" x14ac:dyDescent="0.2">
      <c r="B878" s="131"/>
      <c r="C878" s="131"/>
      <c r="D878" s="131"/>
      <c r="E878" s="131"/>
      <c r="F878" s="131"/>
      <c r="G878" s="131"/>
      <c r="H878" s="131"/>
      <c r="I878" s="131"/>
      <c r="J878" s="131"/>
    </row>
    <row r="879" spans="2:10" x14ac:dyDescent="0.2">
      <c r="B879" s="131"/>
      <c r="C879" s="131"/>
      <c r="D879" s="131"/>
      <c r="E879" s="131"/>
      <c r="F879" s="131"/>
      <c r="G879" s="131"/>
      <c r="H879" s="131"/>
      <c r="I879" s="131"/>
      <c r="J879" s="131"/>
    </row>
    <row r="880" spans="2:10" x14ac:dyDescent="0.2">
      <c r="B880" s="131"/>
      <c r="C880" s="131"/>
      <c r="D880" s="131"/>
      <c r="E880" s="131"/>
      <c r="F880" s="131"/>
      <c r="G880" s="131"/>
      <c r="H880" s="131"/>
      <c r="I880" s="131"/>
      <c r="J880" s="131"/>
    </row>
    <row r="881" spans="2:10" x14ac:dyDescent="0.2">
      <c r="B881" s="131"/>
      <c r="C881" s="131"/>
      <c r="D881" s="131"/>
      <c r="E881" s="131"/>
      <c r="F881" s="131"/>
      <c r="G881" s="131"/>
      <c r="H881" s="131"/>
      <c r="I881" s="131"/>
      <c r="J881" s="131"/>
    </row>
    <row r="882" spans="2:10" x14ac:dyDescent="0.2">
      <c r="B882" s="131"/>
      <c r="C882" s="131"/>
      <c r="D882" s="131"/>
      <c r="E882" s="131"/>
      <c r="F882" s="131"/>
      <c r="G882" s="131"/>
      <c r="H882" s="131"/>
      <c r="I882" s="131"/>
      <c r="J882" s="131"/>
    </row>
    <row r="883" spans="2:10" x14ac:dyDescent="0.2">
      <c r="B883" s="131"/>
      <c r="C883" s="131"/>
      <c r="D883" s="131"/>
      <c r="E883" s="131"/>
      <c r="F883" s="131"/>
      <c r="G883" s="131"/>
      <c r="H883" s="131"/>
      <c r="I883" s="131"/>
      <c r="J883" s="131"/>
    </row>
    <row r="884" spans="2:10" x14ac:dyDescent="0.2">
      <c r="B884" s="131"/>
      <c r="C884" s="131"/>
      <c r="D884" s="131"/>
      <c r="E884" s="131"/>
      <c r="F884" s="131"/>
      <c r="G884" s="131"/>
      <c r="H884" s="131"/>
      <c r="I884" s="131"/>
      <c r="J884" s="131"/>
    </row>
    <row r="885" spans="2:10" x14ac:dyDescent="0.2">
      <c r="B885" s="131"/>
      <c r="C885" s="131"/>
      <c r="D885" s="131"/>
      <c r="E885" s="131"/>
      <c r="F885" s="131"/>
      <c r="G885" s="131"/>
      <c r="H885" s="131"/>
      <c r="I885" s="131"/>
      <c r="J885" s="131"/>
    </row>
    <row r="886" spans="2:10" x14ac:dyDescent="0.2">
      <c r="B886" s="131"/>
      <c r="C886" s="131"/>
      <c r="D886" s="131"/>
      <c r="E886" s="131"/>
      <c r="F886" s="131"/>
      <c r="G886" s="131"/>
      <c r="H886" s="131"/>
      <c r="I886" s="131"/>
      <c r="J886" s="131"/>
    </row>
    <row r="887" spans="2:10" x14ac:dyDescent="0.2">
      <c r="B887" s="131"/>
      <c r="C887" s="131"/>
      <c r="D887" s="131"/>
      <c r="E887" s="131"/>
      <c r="F887" s="131"/>
      <c r="G887" s="131"/>
      <c r="H887" s="131"/>
      <c r="I887" s="131"/>
      <c r="J887" s="131"/>
    </row>
    <row r="888" spans="2:10" x14ac:dyDescent="0.2">
      <c r="B888" s="131"/>
      <c r="C888" s="131"/>
      <c r="D888" s="131"/>
      <c r="E888" s="131"/>
      <c r="F888" s="131"/>
      <c r="G888" s="131"/>
      <c r="H888" s="131"/>
      <c r="I888" s="131"/>
      <c r="J888" s="131"/>
    </row>
    <row r="889" spans="2:10" x14ac:dyDescent="0.2">
      <c r="B889" s="131"/>
      <c r="C889" s="131"/>
      <c r="D889" s="131"/>
      <c r="E889" s="131"/>
      <c r="F889" s="131"/>
      <c r="G889" s="131"/>
      <c r="H889" s="131"/>
      <c r="I889" s="131"/>
      <c r="J889" s="131"/>
    </row>
    <row r="890" spans="2:10" x14ac:dyDescent="0.2">
      <c r="B890" s="131"/>
      <c r="C890" s="131"/>
      <c r="D890" s="131"/>
      <c r="E890" s="131"/>
      <c r="F890" s="131"/>
      <c r="G890" s="131"/>
      <c r="H890" s="131"/>
      <c r="I890" s="131"/>
      <c r="J890" s="131"/>
    </row>
    <row r="891" spans="2:10" x14ac:dyDescent="0.2">
      <c r="B891" s="131"/>
      <c r="C891" s="131"/>
      <c r="D891" s="131"/>
      <c r="E891" s="131"/>
      <c r="F891" s="131"/>
      <c r="G891" s="131"/>
      <c r="H891" s="131"/>
      <c r="I891" s="131"/>
      <c r="J891" s="131"/>
    </row>
    <row r="892" spans="2:10" x14ac:dyDescent="0.2">
      <c r="B892" s="131"/>
      <c r="C892" s="131"/>
      <c r="D892" s="131"/>
      <c r="E892" s="131"/>
      <c r="F892" s="131"/>
      <c r="G892" s="131"/>
      <c r="H892" s="131"/>
      <c r="I892" s="131"/>
      <c r="J892" s="131"/>
    </row>
    <row r="893" spans="2:10" x14ac:dyDescent="0.2">
      <c r="B893" s="131"/>
      <c r="C893" s="131"/>
      <c r="D893" s="131"/>
      <c r="E893" s="131"/>
      <c r="F893" s="131"/>
      <c r="G893" s="131"/>
      <c r="H893" s="131"/>
      <c r="I893" s="131"/>
      <c r="J893" s="131"/>
    </row>
    <row r="894" spans="2:10" x14ac:dyDescent="0.2">
      <c r="B894" s="131"/>
      <c r="C894" s="131"/>
      <c r="D894" s="131"/>
      <c r="E894" s="131"/>
      <c r="F894" s="131"/>
      <c r="G894" s="131"/>
      <c r="H894" s="131"/>
      <c r="I894" s="131"/>
      <c r="J894" s="131"/>
    </row>
    <row r="895" spans="2:10" x14ac:dyDescent="0.2">
      <c r="B895" s="131"/>
      <c r="C895" s="131"/>
      <c r="D895" s="131"/>
      <c r="E895" s="131"/>
      <c r="F895" s="131"/>
      <c r="G895" s="131"/>
      <c r="H895" s="131"/>
      <c r="I895" s="131"/>
      <c r="J895" s="131"/>
    </row>
    <row r="896" spans="2:10" x14ac:dyDescent="0.2">
      <c r="B896" s="131"/>
      <c r="C896" s="131"/>
      <c r="D896" s="131"/>
      <c r="E896" s="131"/>
      <c r="F896" s="131"/>
      <c r="G896" s="131"/>
      <c r="H896" s="131"/>
      <c r="I896" s="131"/>
      <c r="J896" s="131"/>
    </row>
    <row r="897" spans="2:10" x14ac:dyDescent="0.2">
      <c r="B897" s="131"/>
      <c r="C897" s="131"/>
      <c r="D897" s="131"/>
      <c r="E897" s="131"/>
      <c r="F897" s="131"/>
      <c r="G897" s="131"/>
      <c r="H897" s="131"/>
      <c r="I897" s="131"/>
      <c r="J897" s="131"/>
    </row>
    <row r="898" spans="2:10" x14ac:dyDescent="0.2">
      <c r="B898" s="131"/>
      <c r="C898" s="131"/>
      <c r="D898" s="131"/>
      <c r="E898" s="131"/>
      <c r="F898" s="131"/>
      <c r="G898" s="131"/>
      <c r="H898" s="131"/>
      <c r="I898" s="131"/>
      <c r="J898" s="131"/>
    </row>
    <row r="899" spans="2:10" x14ac:dyDescent="0.2">
      <c r="B899" s="131"/>
      <c r="C899" s="131"/>
      <c r="D899" s="131"/>
      <c r="E899" s="131"/>
      <c r="F899" s="131"/>
      <c r="G899" s="131"/>
      <c r="H899" s="131"/>
      <c r="I899" s="131"/>
      <c r="J899" s="131"/>
    </row>
    <row r="900" spans="2:10" x14ac:dyDescent="0.2">
      <c r="B900" s="131"/>
      <c r="C900" s="131"/>
      <c r="D900" s="131"/>
      <c r="E900" s="131"/>
      <c r="F900" s="131"/>
      <c r="G900" s="131"/>
      <c r="H900" s="131"/>
      <c r="I900" s="131"/>
      <c r="J900" s="131"/>
    </row>
    <row r="901" spans="2:10" x14ac:dyDescent="0.2">
      <c r="B901" s="131"/>
      <c r="C901" s="131"/>
      <c r="D901" s="131"/>
      <c r="E901" s="131"/>
      <c r="F901" s="131"/>
      <c r="G901" s="131"/>
      <c r="H901" s="131"/>
      <c r="I901" s="131"/>
      <c r="J901" s="131"/>
    </row>
    <row r="902" spans="2:10" x14ac:dyDescent="0.2">
      <c r="B902" s="131"/>
      <c r="C902" s="131"/>
      <c r="D902" s="131"/>
      <c r="E902" s="131"/>
      <c r="F902" s="131"/>
      <c r="G902" s="131"/>
      <c r="H902" s="131"/>
      <c r="I902" s="131"/>
      <c r="J902" s="131"/>
    </row>
    <row r="903" spans="2:10" x14ac:dyDescent="0.2">
      <c r="B903" s="131"/>
      <c r="C903" s="131"/>
      <c r="D903" s="131"/>
      <c r="E903" s="131"/>
      <c r="F903" s="131"/>
      <c r="G903" s="131"/>
      <c r="H903" s="131"/>
      <c r="I903" s="131"/>
      <c r="J903" s="131"/>
    </row>
    <row r="904" spans="2:10" x14ac:dyDescent="0.2">
      <c r="B904" s="131"/>
      <c r="C904" s="131"/>
      <c r="D904" s="131"/>
      <c r="E904" s="131"/>
      <c r="F904" s="131"/>
      <c r="G904" s="131"/>
      <c r="H904" s="131"/>
      <c r="I904" s="131"/>
      <c r="J904" s="131"/>
    </row>
    <row r="905" spans="2:10" x14ac:dyDescent="0.2">
      <c r="B905" s="131"/>
      <c r="C905" s="131"/>
      <c r="D905" s="131"/>
      <c r="E905" s="131"/>
      <c r="F905" s="131"/>
      <c r="G905" s="131"/>
      <c r="H905" s="131"/>
      <c r="I905" s="131"/>
      <c r="J905" s="131"/>
    </row>
    <row r="906" spans="2:10" x14ac:dyDescent="0.2">
      <c r="B906" s="131"/>
      <c r="C906" s="131"/>
      <c r="D906" s="131"/>
      <c r="E906" s="131"/>
      <c r="F906" s="131"/>
      <c r="G906" s="131"/>
      <c r="H906" s="131"/>
      <c r="I906" s="131"/>
      <c r="J906" s="131"/>
    </row>
    <row r="907" spans="2:10" x14ac:dyDescent="0.2">
      <c r="B907" s="131"/>
      <c r="C907" s="131"/>
      <c r="D907" s="131"/>
      <c r="E907" s="131"/>
      <c r="F907" s="131"/>
      <c r="G907" s="131"/>
      <c r="H907" s="131"/>
      <c r="I907" s="131"/>
      <c r="J907" s="131"/>
    </row>
    <row r="908" spans="2:10" x14ac:dyDescent="0.2">
      <c r="B908" s="131"/>
      <c r="C908" s="131"/>
      <c r="D908" s="131"/>
      <c r="E908" s="131"/>
      <c r="F908" s="131"/>
      <c r="G908" s="131"/>
      <c r="H908" s="131"/>
      <c r="I908" s="131"/>
      <c r="J908" s="131"/>
    </row>
    <row r="909" spans="2:10" x14ac:dyDescent="0.2">
      <c r="B909" s="131"/>
      <c r="C909" s="131"/>
      <c r="D909" s="131"/>
      <c r="E909" s="131"/>
      <c r="F909" s="131"/>
      <c r="G909" s="131"/>
      <c r="H909" s="131"/>
      <c r="I909" s="131"/>
      <c r="J909" s="131"/>
    </row>
    <row r="910" spans="2:10" x14ac:dyDescent="0.2">
      <c r="B910" s="131"/>
      <c r="C910" s="131"/>
      <c r="D910" s="131"/>
      <c r="E910" s="131"/>
      <c r="F910" s="131"/>
      <c r="G910" s="131"/>
      <c r="H910" s="131"/>
      <c r="I910" s="131"/>
      <c r="J910" s="131"/>
    </row>
    <row r="911" spans="2:10" x14ac:dyDescent="0.2">
      <c r="B911" s="131"/>
      <c r="C911" s="131"/>
      <c r="D911" s="131"/>
      <c r="E911" s="131"/>
      <c r="F911" s="131"/>
      <c r="G911" s="131"/>
      <c r="H911" s="131"/>
      <c r="I911" s="131"/>
      <c r="J911" s="131"/>
    </row>
    <row r="912" spans="2:10" x14ac:dyDescent="0.2">
      <c r="B912" s="131"/>
      <c r="C912" s="131"/>
      <c r="D912" s="131"/>
      <c r="E912" s="131"/>
      <c r="F912" s="131"/>
      <c r="G912" s="131"/>
      <c r="H912" s="131"/>
      <c r="I912" s="131"/>
      <c r="J912" s="131"/>
    </row>
    <row r="913" spans="2:10" x14ac:dyDescent="0.2">
      <c r="B913" s="131"/>
      <c r="C913" s="131"/>
      <c r="D913" s="131"/>
      <c r="E913" s="131"/>
      <c r="F913" s="131"/>
      <c r="G913" s="131"/>
      <c r="H913" s="131"/>
      <c r="I913" s="131"/>
      <c r="J913" s="131"/>
    </row>
    <row r="914" spans="2:10" x14ac:dyDescent="0.2">
      <c r="B914" s="131"/>
      <c r="C914" s="131"/>
      <c r="D914" s="131"/>
      <c r="E914" s="131"/>
      <c r="F914" s="131"/>
      <c r="G914" s="131"/>
      <c r="H914" s="131"/>
      <c r="I914" s="131"/>
      <c r="J914" s="131"/>
    </row>
    <row r="915" spans="2:10" x14ac:dyDescent="0.2">
      <c r="B915" s="131"/>
      <c r="C915" s="131"/>
      <c r="D915" s="131"/>
      <c r="E915" s="131"/>
      <c r="F915" s="131"/>
      <c r="G915" s="131"/>
      <c r="H915" s="131"/>
      <c r="I915" s="131"/>
      <c r="J915" s="131"/>
    </row>
    <row r="916" spans="2:10" x14ac:dyDescent="0.2">
      <c r="B916" s="131"/>
      <c r="C916" s="131"/>
      <c r="D916" s="131"/>
      <c r="E916" s="131"/>
      <c r="F916" s="131"/>
      <c r="G916" s="131"/>
      <c r="H916" s="131"/>
      <c r="I916" s="131"/>
      <c r="J916" s="131"/>
    </row>
    <row r="917" spans="2:10" x14ac:dyDescent="0.2">
      <c r="B917" s="131"/>
      <c r="C917" s="131"/>
      <c r="D917" s="131"/>
      <c r="E917" s="131"/>
      <c r="F917" s="131"/>
      <c r="G917" s="131"/>
      <c r="H917" s="131"/>
      <c r="I917" s="131"/>
      <c r="J917" s="131"/>
    </row>
    <row r="918" spans="2:10" x14ac:dyDescent="0.2">
      <c r="B918" s="131"/>
      <c r="C918" s="131"/>
      <c r="D918" s="131"/>
      <c r="E918" s="131"/>
      <c r="F918" s="131"/>
      <c r="G918" s="131"/>
      <c r="H918" s="131"/>
      <c r="I918" s="131"/>
      <c r="J918" s="131"/>
    </row>
    <row r="919" spans="2:10" x14ac:dyDescent="0.2">
      <c r="B919" s="131"/>
      <c r="C919" s="131"/>
      <c r="D919" s="131"/>
      <c r="E919" s="131"/>
      <c r="F919" s="131"/>
      <c r="G919" s="131"/>
      <c r="H919" s="131"/>
      <c r="I919" s="131"/>
      <c r="J919" s="131"/>
    </row>
    <row r="920" spans="2:10" x14ac:dyDescent="0.2">
      <c r="B920" s="131"/>
      <c r="C920" s="131"/>
      <c r="D920" s="131"/>
      <c r="E920" s="131"/>
      <c r="F920" s="131"/>
      <c r="G920" s="131"/>
      <c r="H920" s="131"/>
      <c r="I920" s="131"/>
      <c r="J920" s="131"/>
    </row>
    <row r="921" spans="2:10" x14ac:dyDescent="0.2">
      <c r="B921" s="131"/>
      <c r="C921" s="131"/>
      <c r="D921" s="131"/>
      <c r="E921" s="131"/>
      <c r="F921" s="131"/>
      <c r="G921" s="131"/>
      <c r="H921" s="131"/>
      <c r="I921" s="131"/>
      <c r="J921" s="131"/>
    </row>
    <row r="922" spans="2:10" x14ac:dyDescent="0.2">
      <c r="B922" s="131"/>
      <c r="C922" s="131"/>
      <c r="D922" s="131"/>
      <c r="E922" s="131"/>
      <c r="F922" s="131"/>
      <c r="G922" s="131"/>
      <c r="H922" s="131"/>
      <c r="I922" s="131"/>
      <c r="J922" s="131"/>
    </row>
    <row r="923" spans="2:10" x14ac:dyDescent="0.2">
      <c r="B923" s="131"/>
      <c r="C923" s="131"/>
      <c r="D923" s="131"/>
      <c r="E923" s="131"/>
      <c r="F923" s="131"/>
      <c r="G923" s="131"/>
      <c r="H923" s="131"/>
      <c r="I923" s="131"/>
      <c r="J923" s="131"/>
    </row>
    <row r="924" spans="2:10" x14ac:dyDescent="0.2">
      <c r="B924" s="131"/>
      <c r="C924" s="131"/>
      <c r="D924" s="131"/>
      <c r="E924" s="131"/>
      <c r="F924" s="131"/>
      <c r="G924" s="131"/>
      <c r="H924" s="131"/>
      <c r="I924" s="131"/>
      <c r="J924" s="131"/>
    </row>
    <row r="925" spans="2:10" x14ac:dyDescent="0.2">
      <c r="B925" s="131"/>
      <c r="C925" s="131"/>
      <c r="D925" s="131"/>
      <c r="E925" s="131"/>
      <c r="F925" s="131"/>
      <c r="G925" s="131"/>
      <c r="H925" s="131"/>
      <c r="I925" s="131"/>
      <c r="J925" s="131"/>
    </row>
    <row r="926" spans="2:10" x14ac:dyDescent="0.2">
      <c r="B926" s="131"/>
      <c r="C926" s="131"/>
      <c r="D926" s="131"/>
      <c r="E926" s="131"/>
      <c r="F926" s="131"/>
      <c r="G926" s="131"/>
      <c r="H926" s="131"/>
      <c r="I926" s="131"/>
      <c r="J926" s="131"/>
    </row>
    <row r="927" spans="2:10" x14ac:dyDescent="0.2">
      <c r="B927" s="131"/>
      <c r="C927" s="131"/>
      <c r="D927" s="131"/>
      <c r="E927" s="131"/>
      <c r="F927" s="131"/>
      <c r="G927" s="131"/>
      <c r="H927" s="131"/>
      <c r="I927" s="131"/>
      <c r="J927" s="131"/>
    </row>
    <row r="928" spans="2:10" x14ac:dyDescent="0.2">
      <c r="B928" s="131"/>
      <c r="C928" s="131"/>
      <c r="D928" s="131"/>
      <c r="E928" s="131"/>
      <c r="F928" s="131"/>
      <c r="G928" s="131"/>
      <c r="H928" s="131"/>
      <c r="I928" s="131"/>
      <c r="J928" s="131"/>
    </row>
    <row r="929" spans="2:10" x14ac:dyDescent="0.2">
      <c r="B929" s="131"/>
      <c r="C929" s="131"/>
      <c r="D929" s="131"/>
      <c r="E929" s="131"/>
      <c r="F929" s="131"/>
      <c r="G929" s="131"/>
      <c r="H929" s="131"/>
      <c r="I929" s="131"/>
      <c r="J929" s="131"/>
    </row>
    <row r="930" spans="2:10" x14ac:dyDescent="0.2">
      <c r="B930" s="131"/>
      <c r="C930" s="131"/>
      <c r="D930" s="131"/>
      <c r="E930" s="131"/>
      <c r="F930" s="131"/>
      <c r="G930" s="131"/>
      <c r="H930" s="131"/>
      <c r="I930" s="131"/>
      <c r="J930" s="131"/>
    </row>
    <row r="931" spans="2:10" x14ac:dyDescent="0.2">
      <c r="B931" s="131"/>
      <c r="C931" s="131"/>
      <c r="D931" s="131"/>
      <c r="E931" s="131"/>
      <c r="F931" s="131"/>
      <c r="G931" s="131"/>
      <c r="H931" s="131"/>
      <c r="I931" s="131"/>
      <c r="J931" s="131"/>
    </row>
    <row r="932" spans="2:10" x14ac:dyDescent="0.2">
      <c r="B932" s="131"/>
      <c r="C932" s="131"/>
      <c r="D932" s="131"/>
      <c r="E932" s="131"/>
      <c r="F932" s="131"/>
      <c r="G932" s="131"/>
      <c r="H932" s="131"/>
      <c r="I932" s="131"/>
      <c r="J932" s="131"/>
    </row>
    <row r="933" spans="2:10" x14ac:dyDescent="0.2">
      <c r="B933" s="131"/>
      <c r="C933" s="131"/>
      <c r="D933" s="131"/>
      <c r="E933" s="131"/>
      <c r="F933" s="131"/>
      <c r="G933" s="131"/>
      <c r="H933" s="131"/>
      <c r="I933" s="131"/>
      <c r="J933" s="131"/>
    </row>
    <row r="934" spans="2:10" x14ac:dyDescent="0.2">
      <c r="B934" s="131"/>
      <c r="C934" s="131"/>
      <c r="D934" s="131"/>
      <c r="E934" s="131"/>
      <c r="F934" s="131"/>
      <c r="G934" s="131"/>
      <c r="H934" s="131"/>
      <c r="I934" s="131"/>
      <c r="J934" s="131"/>
    </row>
    <row r="935" spans="2:10" x14ac:dyDescent="0.2">
      <c r="B935" s="131"/>
      <c r="C935" s="131"/>
      <c r="D935" s="131"/>
      <c r="E935" s="131"/>
      <c r="F935" s="131"/>
      <c r="G935" s="131"/>
      <c r="H935" s="131"/>
      <c r="I935" s="131"/>
      <c r="J935" s="131"/>
    </row>
    <row r="936" spans="2:10" x14ac:dyDescent="0.2">
      <c r="B936" s="131"/>
      <c r="C936" s="131"/>
      <c r="D936" s="131"/>
      <c r="E936" s="131"/>
      <c r="F936" s="131"/>
      <c r="G936" s="131"/>
      <c r="H936" s="131"/>
      <c r="I936" s="131"/>
      <c r="J936" s="131"/>
    </row>
    <row r="937" spans="2:10" x14ac:dyDescent="0.2">
      <c r="B937" s="131"/>
      <c r="C937" s="131"/>
      <c r="D937" s="131"/>
      <c r="E937" s="131"/>
      <c r="F937" s="131"/>
      <c r="G937" s="131"/>
      <c r="H937" s="131"/>
      <c r="I937" s="131"/>
      <c r="J937" s="131"/>
    </row>
    <row r="938" spans="2:10" x14ac:dyDescent="0.2">
      <c r="B938" s="131"/>
      <c r="C938" s="131"/>
      <c r="D938" s="131"/>
      <c r="E938" s="131"/>
      <c r="F938" s="131"/>
      <c r="G938" s="131"/>
      <c r="H938" s="131"/>
      <c r="I938" s="131"/>
      <c r="J938" s="131"/>
    </row>
    <row r="939" spans="2:10" x14ac:dyDescent="0.2">
      <c r="B939" s="131"/>
      <c r="C939" s="131"/>
      <c r="D939" s="131"/>
      <c r="E939" s="131"/>
      <c r="F939" s="131"/>
      <c r="G939" s="131"/>
      <c r="H939" s="131"/>
      <c r="I939" s="131"/>
      <c r="J939" s="131"/>
    </row>
    <row r="940" spans="2:10" x14ac:dyDescent="0.2">
      <c r="B940" s="131"/>
      <c r="C940" s="131"/>
      <c r="D940" s="131"/>
      <c r="E940" s="131"/>
      <c r="F940" s="131"/>
      <c r="G940" s="131"/>
      <c r="H940" s="131"/>
      <c r="I940" s="131"/>
      <c r="J940" s="131"/>
    </row>
    <row r="941" spans="2:10" x14ac:dyDescent="0.2">
      <c r="B941" s="131"/>
      <c r="C941" s="131"/>
      <c r="D941" s="131"/>
      <c r="E941" s="131"/>
      <c r="F941" s="131"/>
      <c r="G941" s="131"/>
      <c r="H941" s="131"/>
      <c r="I941" s="131"/>
      <c r="J941" s="131"/>
    </row>
    <row r="942" spans="2:10" x14ac:dyDescent="0.2">
      <c r="B942" s="131"/>
      <c r="C942" s="131"/>
      <c r="D942" s="131"/>
      <c r="E942" s="131"/>
      <c r="F942" s="131"/>
      <c r="G942" s="131"/>
      <c r="H942" s="131"/>
      <c r="I942" s="131"/>
      <c r="J942" s="131"/>
    </row>
    <row r="943" spans="2:10" x14ac:dyDescent="0.2">
      <c r="B943" s="131"/>
      <c r="C943" s="131"/>
      <c r="D943" s="131"/>
      <c r="E943" s="131"/>
      <c r="F943" s="131"/>
      <c r="G943" s="131"/>
      <c r="H943" s="131"/>
      <c r="I943" s="131"/>
      <c r="J943" s="131"/>
    </row>
    <row r="944" spans="2:10" x14ac:dyDescent="0.2">
      <c r="B944" s="131"/>
      <c r="C944" s="131"/>
      <c r="D944" s="131"/>
      <c r="E944" s="131"/>
      <c r="F944" s="131"/>
      <c r="G944" s="131"/>
      <c r="H944" s="131"/>
      <c r="I944" s="131"/>
      <c r="J944" s="131"/>
    </row>
    <row r="945" spans="2:10" x14ac:dyDescent="0.2">
      <c r="B945" s="131"/>
      <c r="C945" s="131"/>
      <c r="D945" s="131"/>
      <c r="E945" s="131"/>
      <c r="F945" s="131"/>
      <c r="G945" s="131"/>
      <c r="H945" s="131"/>
      <c r="I945" s="131"/>
      <c r="J945" s="131"/>
    </row>
    <row r="946" spans="2:10" x14ac:dyDescent="0.2">
      <c r="B946" s="131"/>
      <c r="C946" s="131"/>
      <c r="D946" s="131"/>
      <c r="E946" s="131"/>
      <c r="F946" s="131"/>
      <c r="G946" s="131"/>
      <c r="H946" s="131"/>
      <c r="I946" s="131"/>
      <c r="J946" s="131"/>
    </row>
    <row r="947" spans="2:10" x14ac:dyDescent="0.2">
      <c r="B947" s="131"/>
      <c r="C947" s="131"/>
      <c r="D947" s="131"/>
      <c r="E947" s="131"/>
      <c r="F947" s="131"/>
      <c r="G947" s="131"/>
      <c r="H947" s="131"/>
      <c r="I947" s="131"/>
      <c r="J947" s="131"/>
    </row>
    <row r="948" spans="2:10" x14ac:dyDescent="0.2">
      <c r="B948" s="131"/>
      <c r="C948" s="131"/>
      <c r="D948" s="131"/>
      <c r="E948" s="131"/>
      <c r="F948" s="131"/>
      <c r="G948" s="131"/>
      <c r="H948" s="131"/>
      <c r="I948" s="131"/>
      <c r="J948" s="131"/>
    </row>
    <row r="949" spans="2:10" x14ac:dyDescent="0.2">
      <c r="B949" s="131"/>
      <c r="C949" s="131"/>
      <c r="D949" s="131"/>
      <c r="E949" s="131"/>
      <c r="F949" s="131"/>
      <c r="G949" s="131"/>
      <c r="H949" s="131"/>
      <c r="I949" s="131"/>
      <c r="J949" s="131"/>
    </row>
    <row r="950" spans="2:10" x14ac:dyDescent="0.2">
      <c r="B950" s="131"/>
      <c r="C950" s="131"/>
      <c r="D950" s="131"/>
      <c r="E950" s="131"/>
      <c r="F950" s="131"/>
      <c r="G950" s="131"/>
      <c r="H950" s="131"/>
      <c r="I950" s="131"/>
      <c r="J950" s="131"/>
    </row>
    <row r="951" spans="2:10" x14ac:dyDescent="0.2">
      <c r="B951" s="131"/>
      <c r="C951" s="131"/>
      <c r="D951" s="131"/>
      <c r="E951" s="131"/>
      <c r="F951" s="131"/>
      <c r="G951" s="131"/>
      <c r="H951" s="131"/>
      <c r="I951" s="131"/>
      <c r="J951" s="131"/>
    </row>
    <row r="952" spans="2:10" x14ac:dyDescent="0.2">
      <c r="B952" s="131"/>
      <c r="C952" s="131"/>
      <c r="D952" s="131"/>
      <c r="E952" s="131"/>
      <c r="F952" s="131"/>
      <c r="G952" s="131"/>
      <c r="H952" s="131"/>
      <c r="I952" s="131"/>
      <c r="J952" s="131"/>
    </row>
    <row r="953" spans="2:10" x14ac:dyDescent="0.2">
      <c r="B953" s="131"/>
      <c r="C953" s="131"/>
      <c r="D953" s="131"/>
      <c r="E953" s="131"/>
      <c r="F953" s="131"/>
      <c r="G953" s="131"/>
      <c r="H953" s="131"/>
      <c r="I953" s="131"/>
      <c r="J953" s="131"/>
    </row>
    <row r="954" spans="2:10" x14ac:dyDescent="0.2">
      <c r="B954" s="131"/>
      <c r="C954" s="131"/>
      <c r="D954" s="131"/>
      <c r="E954" s="131"/>
      <c r="F954" s="131"/>
      <c r="G954" s="131"/>
      <c r="H954" s="131"/>
      <c r="I954" s="131"/>
      <c r="J954" s="131"/>
    </row>
    <row r="955" spans="2:10" x14ac:dyDescent="0.2">
      <c r="B955" s="131"/>
      <c r="C955" s="131"/>
      <c r="D955" s="131"/>
      <c r="E955" s="131"/>
      <c r="F955" s="131"/>
      <c r="G955" s="131"/>
      <c r="H955" s="131"/>
      <c r="I955" s="131"/>
      <c r="J955" s="131"/>
    </row>
    <row r="956" spans="2:10" x14ac:dyDescent="0.2">
      <c r="B956" s="131"/>
      <c r="C956" s="131"/>
      <c r="D956" s="131"/>
      <c r="E956" s="131"/>
      <c r="F956" s="131"/>
      <c r="G956" s="131"/>
      <c r="H956" s="131"/>
      <c r="I956" s="131"/>
      <c r="J956" s="131"/>
    </row>
    <row r="957" spans="2:10" x14ac:dyDescent="0.2">
      <c r="B957" s="131"/>
      <c r="C957" s="131"/>
      <c r="D957" s="131"/>
      <c r="E957" s="131"/>
      <c r="F957" s="131"/>
      <c r="G957" s="131"/>
      <c r="H957" s="131"/>
      <c r="I957" s="131"/>
      <c r="J957" s="131"/>
    </row>
    <row r="958" spans="2:10" x14ac:dyDescent="0.2">
      <c r="B958" s="131"/>
      <c r="C958" s="131"/>
      <c r="D958" s="131"/>
      <c r="E958" s="131"/>
      <c r="F958" s="131"/>
      <c r="G958" s="131"/>
      <c r="H958" s="131"/>
      <c r="I958" s="131"/>
      <c r="J958" s="131"/>
    </row>
    <row r="959" spans="2:10" x14ac:dyDescent="0.2">
      <c r="B959" s="131"/>
      <c r="C959" s="131"/>
      <c r="D959" s="131"/>
      <c r="E959" s="131"/>
      <c r="F959" s="131"/>
      <c r="G959" s="131"/>
      <c r="H959" s="131"/>
      <c r="I959" s="131"/>
      <c r="J959" s="131"/>
    </row>
    <row r="960" spans="2:10" x14ac:dyDescent="0.2">
      <c r="B960" s="131"/>
      <c r="C960" s="131"/>
      <c r="D960" s="131"/>
      <c r="E960" s="131"/>
      <c r="F960" s="131"/>
      <c r="G960" s="131"/>
      <c r="H960" s="131"/>
      <c r="I960" s="131"/>
      <c r="J960" s="131"/>
    </row>
    <row r="961" spans="2:10" x14ac:dyDescent="0.2">
      <c r="B961" s="131"/>
      <c r="C961" s="131"/>
      <c r="D961" s="131"/>
      <c r="E961" s="131"/>
      <c r="F961" s="131"/>
      <c r="G961" s="131"/>
      <c r="H961" s="131"/>
      <c r="I961" s="131"/>
      <c r="J961" s="131"/>
    </row>
    <row r="962" spans="2:10" x14ac:dyDescent="0.2">
      <c r="B962" s="131"/>
      <c r="C962" s="131"/>
      <c r="D962" s="131"/>
      <c r="E962" s="131"/>
      <c r="F962" s="131"/>
      <c r="G962" s="131"/>
      <c r="H962" s="131"/>
      <c r="I962" s="131"/>
      <c r="J962" s="131"/>
    </row>
    <row r="963" spans="2:10" x14ac:dyDescent="0.2">
      <c r="B963" s="131"/>
      <c r="C963" s="131"/>
      <c r="D963" s="131"/>
      <c r="E963" s="131"/>
      <c r="F963" s="131"/>
      <c r="G963" s="131"/>
      <c r="H963" s="131"/>
      <c r="I963" s="131"/>
      <c r="J963" s="131"/>
    </row>
    <row r="964" spans="2:10" x14ac:dyDescent="0.2">
      <c r="B964" s="131"/>
      <c r="C964" s="131"/>
      <c r="D964" s="131"/>
      <c r="E964" s="131"/>
      <c r="F964" s="131"/>
      <c r="G964" s="131"/>
      <c r="H964" s="131"/>
      <c r="I964" s="131"/>
      <c r="J964" s="131"/>
    </row>
    <row r="965" spans="2:10" x14ac:dyDescent="0.2">
      <c r="B965" s="131"/>
      <c r="C965" s="131"/>
      <c r="D965" s="131"/>
      <c r="E965" s="131"/>
      <c r="F965" s="131"/>
      <c r="G965" s="131"/>
      <c r="H965" s="131"/>
      <c r="I965" s="131"/>
      <c r="J965" s="131"/>
    </row>
    <row r="966" spans="2:10" x14ac:dyDescent="0.2">
      <c r="B966" s="131"/>
      <c r="C966" s="131"/>
      <c r="D966" s="131"/>
      <c r="E966" s="131"/>
      <c r="F966" s="131"/>
      <c r="G966" s="131"/>
      <c r="H966" s="131"/>
      <c r="I966" s="131"/>
      <c r="J966" s="131"/>
    </row>
    <row r="967" spans="2:10" x14ac:dyDescent="0.2">
      <c r="B967" s="131"/>
      <c r="C967" s="131"/>
      <c r="D967" s="131"/>
      <c r="E967" s="131"/>
      <c r="F967" s="131"/>
      <c r="G967" s="131"/>
      <c r="H967" s="131"/>
      <c r="I967" s="131"/>
      <c r="J967" s="131"/>
    </row>
    <row r="968" spans="2:10" x14ac:dyDescent="0.2">
      <c r="B968" s="131"/>
      <c r="C968" s="131"/>
      <c r="D968" s="131"/>
      <c r="E968" s="131"/>
      <c r="F968" s="131"/>
      <c r="G968" s="131"/>
      <c r="H968" s="131"/>
      <c r="I968" s="131"/>
      <c r="J968" s="131"/>
    </row>
    <row r="969" spans="2:10" x14ac:dyDescent="0.2">
      <c r="B969" s="131"/>
      <c r="C969" s="131"/>
      <c r="D969" s="131"/>
      <c r="E969" s="131"/>
      <c r="F969" s="131"/>
      <c r="G969" s="131"/>
      <c r="H969" s="131"/>
      <c r="I969" s="131"/>
      <c r="J969" s="131"/>
    </row>
    <row r="970" spans="2:10" x14ac:dyDescent="0.2">
      <c r="B970" s="131"/>
      <c r="C970" s="131"/>
      <c r="D970" s="131"/>
      <c r="E970" s="131"/>
      <c r="F970" s="131"/>
      <c r="G970" s="131"/>
      <c r="H970" s="131"/>
      <c r="I970" s="131"/>
      <c r="J970" s="131"/>
    </row>
    <row r="971" spans="2:10" x14ac:dyDescent="0.2">
      <c r="B971" s="131"/>
      <c r="C971" s="131"/>
      <c r="D971" s="131"/>
      <c r="E971" s="131"/>
      <c r="F971" s="131"/>
      <c r="G971" s="131"/>
      <c r="H971" s="131"/>
      <c r="I971" s="131"/>
      <c r="J971" s="131"/>
    </row>
    <row r="972" spans="2:10" x14ac:dyDescent="0.2">
      <c r="B972" s="131"/>
      <c r="C972" s="131"/>
      <c r="D972" s="131"/>
      <c r="E972" s="131"/>
      <c r="F972" s="131"/>
      <c r="G972" s="131"/>
      <c r="H972" s="131"/>
      <c r="I972" s="131"/>
      <c r="J972" s="131"/>
    </row>
    <row r="973" spans="2:10" x14ac:dyDescent="0.2">
      <c r="B973" s="131"/>
      <c r="C973" s="131"/>
      <c r="D973" s="131"/>
      <c r="E973" s="131"/>
      <c r="F973" s="131"/>
      <c r="G973" s="131"/>
      <c r="H973" s="131"/>
      <c r="I973" s="131"/>
      <c r="J973" s="131"/>
    </row>
    <row r="974" spans="2:10" x14ac:dyDescent="0.2">
      <c r="B974" s="131"/>
      <c r="C974" s="131"/>
      <c r="D974" s="131"/>
      <c r="E974" s="131"/>
      <c r="F974" s="131"/>
      <c r="G974" s="131"/>
      <c r="H974" s="131"/>
      <c r="I974" s="131"/>
      <c r="J974" s="131"/>
    </row>
    <row r="975" spans="2:10" x14ac:dyDescent="0.2">
      <c r="B975" s="131"/>
      <c r="C975" s="131"/>
      <c r="D975" s="131"/>
      <c r="E975" s="131"/>
      <c r="F975" s="131"/>
      <c r="G975" s="131"/>
      <c r="H975" s="131"/>
      <c r="I975" s="131"/>
      <c r="J975" s="131"/>
    </row>
    <row r="976" spans="2:10" x14ac:dyDescent="0.2">
      <c r="B976" s="131"/>
      <c r="C976" s="131"/>
      <c r="D976" s="131"/>
      <c r="E976" s="131"/>
      <c r="F976" s="131"/>
      <c r="G976" s="131"/>
      <c r="H976" s="131"/>
      <c r="I976" s="131"/>
      <c r="J976" s="131"/>
    </row>
    <row r="977" spans="2:10" x14ac:dyDescent="0.2">
      <c r="B977" s="131"/>
      <c r="C977" s="131"/>
      <c r="D977" s="131"/>
      <c r="E977" s="131"/>
      <c r="F977" s="131"/>
      <c r="G977" s="131"/>
      <c r="H977" s="131"/>
      <c r="I977" s="131"/>
      <c r="J977" s="131"/>
    </row>
    <row r="978" spans="2:10" x14ac:dyDescent="0.2">
      <c r="B978" s="131"/>
      <c r="C978" s="131"/>
      <c r="D978" s="131"/>
      <c r="E978" s="131"/>
      <c r="F978" s="131"/>
      <c r="G978" s="131"/>
      <c r="H978" s="131"/>
      <c r="I978" s="131"/>
      <c r="J978" s="131"/>
    </row>
    <row r="979" spans="2:10" x14ac:dyDescent="0.2">
      <c r="B979" s="131"/>
      <c r="C979" s="131"/>
      <c r="D979" s="131"/>
      <c r="E979" s="131"/>
      <c r="F979" s="131"/>
      <c r="G979" s="131"/>
      <c r="H979" s="131"/>
      <c r="I979" s="131"/>
      <c r="J979" s="131"/>
    </row>
    <row r="980" spans="2:10" x14ac:dyDescent="0.2">
      <c r="B980" s="131"/>
      <c r="C980" s="131"/>
      <c r="D980" s="131"/>
      <c r="E980" s="131"/>
      <c r="F980" s="131"/>
      <c r="G980" s="131"/>
      <c r="H980" s="131"/>
      <c r="I980" s="131"/>
      <c r="J980" s="131"/>
    </row>
    <row r="981" spans="2:10" x14ac:dyDescent="0.2">
      <c r="B981" s="131"/>
      <c r="C981" s="131"/>
      <c r="D981" s="131"/>
      <c r="E981" s="131"/>
      <c r="F981" s="131"/>
      <c r="G981" s="131"/>
      <c r="H981" s="131"/>
      <c r="I981" s="131"/>
      <c r="J981" s="131"/>
    </row>
    <row r="982" spans="2:10" x14ac:dyDescent="0.2">
      <c r="B982" s="131"/>
      <c r="C982" s="131"/>
      <c r="D982" s="131"/>
      <c r="E982" s="131"/>
      <c r="F982" s="131"/>
      <c r="G982" s="131"/>
      <c r="H982" s="131"/>
      <c r="I982" s="131"/>
      <c r="J982" s="131"/>
    </row>
    <row r="983" spans="2:10" x14ac:dyDescent="0.2">
      <c r="B983" s="131"/>
      <c r="C983" s="131"/>
      <c r="D983" s="131"/>
      <c r="E983" s="131"/>
      <c r="F983" s="131"/>
      <c r="G983" s="131"/>
      <c r="H983" s="131"/>
      <c r="I983" s="131"/>
      <c r="J983" s="131"/>
    </row>
    <row r="984" spans="2:10" x14ac:dyDescent="0.2">
      <c r="B984" s="131"/>
      <c r="C984" s="131"/>
      <c r="D984" s="131"/>
      <c r="E984" s="131"/>
      <c r="F984" s="131"/>
      <c r="G984" s="131"/>
      <c r="H984" s="131"/>
      <c r="I984" s="131"/>
      <c r="J984" s="131"/>
    </row>
    <row r="985" spans="2:10" x14ac:dyDescent="0.2">
      <c r="B985" s="131"/>
      <c r="C985" s="131"/>
      <c r="D985" s="131"/>
      <c r="E985" s="131"/>
      <c r="F985" s="131"/>
      <c r="G985" s="131"/>
      <c r="H985" s="131"/>
      <c r="I985" s="131"/>
      <c r="J985" s="131"/>
    </row>
    <row r="986" spans="2:10" x14ac:dyDescent="0.2">
      <c r="B986" s="131"/>
      <c r="C986" s="131"/>
      <c r="D986" s="131"/>
      <c r="E986" s="131"/>
      <c r="F986" s="131"/>
      <c r="G986" s="131"/>
      <c r="H986" s="131"/>
      <c r="I986" s="131"/>
      <c r="J986" s="131"/>
    </row>
    <row r="987" spans="2:10" x14ac:dyDescent="0.2">
      <c r="B987" s="131"/>
      <c r="C987" s="131"/>
      <c r="D987" s="131"/>
      <c r="E987" s="131"/>
      <c r="F987" s="131"/>
      <c r="G987" s="131"/>
      <c r="H987" s="131"/>
      <c r="I987" s="131"/>
      <c r="J987" s="131"/>
    </row>
    <row r="988" spans="2:10" x14ac:dyDescent="0.2">
      <c r="B988" s="131"/>
      <c r="C988" s="131"/>
      <c r="D988" s="131"/>
      <c r="E988" s="131"/>
      <c r="F988" s="131"/>
      <c r="G988" s="131"/>
      <c r="H988" s="131"/>
      <c r="I988" s="131"/>
      <c r="J988" s="131"/>
    </row>
    <row r="989" spans="2:10" x14ac:dyDescent="0.2">
      <c r="B989" s="131"/>
      <c r="C989" s="131"/>
      <c r="D989" s="131"/>
      <c r="E989" s="131"/>
      <c r="F989" s="131"/>
      <c r="G989" s="131"/>
      <c r="H989" s="131"/>
      <c r="I989" s="131"/>
      <c r="J989" s="131"/>
    </row>
    <row r="990" spans="2:10" x14ac:dyDescent="0.2">
      <c r="B990" s="131"/>
      <c r="C990" s="131"/>
      <c r="D990" s="131"/>
      <c r="E990" s="131"/>
      <c r="F990" s="131"/>
      <c r="G990" s="131"/>
      <c r="H990" s="131"/>
      <c r="I990" s="131"/>
      <c r="J990" s="131"/>
    </row>
    <row r="991" spans="2:10" x14ac:dyDescent="0.2">
      <c r="B991" s="131"/>
      <c r="C991" s="131"/>
      <c r="D991" s="131"/>
      <c r="E991" s="131"/>
      <c r="F991" s="131"/>
      <c r="G991" s="131"/>
      <c r="H991" s="131"/>
      <c r="I991" s="131"/>
      <c r="J991" s="131"/>
    </row>
    <row r="992" spans="2:10" x14ac:dyDescent="0.2">
      <c r="B992" s="131"/>
      <c r="C992" s="131"/>
      <c r="D992" s="131"/>
      <c r="E992" s="131"/>
      <c r="F992" s="131"/>
      <c r="G992" s="131"/>
      <c r="H992" s="131"/>
      <c r="I992" s="131"/>
      <c r="J992" s="131"/>
    </row>
    <row r="993" spans="2:10" x14ac:dyDescent="0.2">
      <c r="B993" s="131"/>
      <c r="C993" s="131"/>
      <c r="D993" s="131"/>
      <c r="E993" s="131"/>
      <c r="F993" s="131"/>
      <c r="G993" s="131"/>
      <c r="H993" s="131"/>
      <c r="I993" s="131"/>
      <c r="J993" s="131"/>
    </row>
    <row r="994" spans="2:10" x14ac:dyDescent="0.2">
      <c r="B994" s="131"/>
      <c r="C994" s="131"/>
      <c r="D994" s="131"/>
      <c r="E994" s="131"/>
      <c r="F994" s="131"/>
      <c r="G994" s="131"/>
      <c r="H994" s="131"/>
      <c r="I994" s="131"/>
      <c r="J994" s="131"/>
    </row>
    <row r="995" spans="2:10" x14ac:dyDescent="0.2">
      <c r="B995" s="131"/>
      <c r="C995" s="131"/>
      <c r="D995" s="131"/>
      <c r="E995" s="131"/>
      <c r="F995" s="131"/>
      <c r="G995" s="131"/>
      <c r="H995" s="131"/>
      <c r="I995" s="131"/>
      <c r="J995" s="131"/>
    </row>
    <row r="996" spans="2:10" x14ac:dyDescent="0.2">
      <c r="B996" s="131"/>
      <c r="C996" s="131"/>
      <c r="D996" s="131"/>
      <c r="E996" s="131"/>
      <c r="F996" s="131"/>
      <c r="G996" s="131"/>
      <c r="H996" s="131"/>
      <c r="I996" s="131"/>
      <c r="J996" s="131"/>
    </row>
    <row r="997" spans="2:10" x14ac:dyDescent="0.2">
      <c r="B997" s="131"/>
      <c r="C997" s="131"/>
      <c r="D997" s="131"/>
      <c r="E997" s="131"/>
      <c r="F997" s="131"/>
      <c r="G997" s="131"/>
      <c r="H997" s="131"/>
      <c r="I997" s="131"/>
      <c r="J997" s="131"/>
    </row>
    <row r="998" spans="2:10" x14ac:dyDescent="0.2">
      <c r="B998" s="131"/>
      <c r="C998" s="131"/>
      <c r="D998" s="131"/>
      <c r="E998" s="131"/>
      <c r="F998" s="131"/>
      <c r="G998" s="131"/>
      <c r="H998" s="131"/>
      <c r="I998" s="131"/>
      <c r="J998" s="131"/>
    </row>
    <row r="999" spans="2:10" x14ac:dyDescent="0.2">
      <c r="B999" s="131"/>
      <c r="C999" s="131"/>
      <c r="D999" s="131"/>
      <c r="E999" s="131"/>
      <c r="F999" s="131"/>
      <c r="G999" s="131"/>
      <c r="H999" s="131"/>
      <c r="I999" s="131"/>
      <c r="J999" s="131"/>
    </row>
    <row r="1000" spans="2:10" x14ac:dyDescent="0.2">
      <c r="B1000" s="131"/>
      <c r="C1000" s="131"/>
      <c r="D1000" s="131"/>
      <c r="E1000" s="131"/>
      <c r="F1000" s="131"/>
      <c r="G1000" s="131"/>
      <c r="H1000" s="131"/>
      <c r="I1000" s="131"/>
      <c r="J1000" s="131"/>
    </row>
    <row r="1001" spans="2:10" x14ac:dyDescent="0.2">
      <c r="B1001" s="131"/>
      <c r="C1001" s="131"/>
      <c r="D1001" s="131"/>
      <c r="E1001" s="131"/>
      <c r="F1001" s="131"/>
      <c r="G1001" s="131"/>
      <c r="H1001" s="131"/>
      <c r="I1001" s="131"/>
      <c r="J1001" s="131"/>
    </row>
    <row r="1002" spans="2:10" x14ac:dyDescent="0.2">
      <c r="B1002" s="131"/>
      <c r="C1002" s="131"/>
      <c r="D1002" s="131"/>
      <c r="E1002" s="131"/>
      <c r="F1002" s="131"/>
      <c r="G1002" s="131"/>
      <c r="H1002" s="131"/>
      <c r="I1002" s="131"/>
      <c r="J1002" s="131"/>
    </row>
    <row r="1003" spans="2:10" x14ac:dyDescent="0.2">
      <c r="B1003" s="131"/>
      <c r="C1003" s="131"/>
      <c r="D1003" s="131"/>
      <c r="E1003" s="131"/>
      <c r="F1003" s="131"/>
      <c r="G1003" s="131"/>
      <c r="H1003" s="131"/>
      <c r="I1003" s="131"/>
      <c r="J1003" s="131"/>
    </row>
    <row r="1004" spans="2:10" x14ac:dyDescent="0.2">
      <c r="B1004" s="131"/>
      <c r="C1004" s="131"/>
      <c r="D1004" s="131"/>
      <c r="E1004" s="131"/>
      <c r="F1004" s="131"/>
      <c r="G1004" s="131"/>
      <c r="H1004" s="131"/>
      <c r="I1004" s="131"/>
      <c r="J1004" s="131"/>
    </row>
    <row r="1005" spans="2:10" x14ac:dyDescent="0.2">
      <c r="B1005" s="131"/>
      <c r="C1005" s="131"/>
      <c r="D1005" s="131"/>
      <c r="E1005" s="131"/>
      <c r="F1005" s="131"/>
      <c r="G1005" s="131"/>
      <c r="H1005" s="131"/>
      <c r="I1005" s="131"/>
      <c r="J1005" s="131"/>
    </row>
    <row r="1006" spans="2:10" x14ac:dyDescent="0.2">
      <c r="B1006" s="131"/>
      <c r="C1006" s="131"/>
      <c r="D1006" s="131"/>
      <c r="E1006" s="131"/>
      <c r="F1006" s="131"/>
      <c r="G1006" s="131"/>
      <c r="H1006" s="131"/>
      <c r="I1006" s="131"/>
      <c r="J1006" s="131"/>
    </row>
    <row r="1007" spans="2:10" x14ac:dyDescent="0.2">
      <c r="B1007" s="131"/>
      <c r="C1007" s="131"/>
      <c r="D1007" s="131"/>
      <c r="E1007" s="131"/>
      <c r="F1007" s="131"/>
      <c r="G1007" s="131"/>
      <c r="H1007" s="131"/>
      <c r="I1007" s="131"/>
      <c r="J1007" s="131"/>
    </row>
    <row r="1008" spans="2:10" x14ac:dyDescent="0.2">
      <c r="B1008" s="131"/>
      <c r="C1008" s="131"/>
      <c r="D1008" s="131"/>
      <c r="E1008" s="131"/>
      <c r="F1008" s="131"/>
      <c r="G1008" s="131"/>
      <c r="H1008" s="131"/>
      <c r="I1008" s="131"/>
      <c r="J1008" s="131"/>
    </row>
    <row r="1009" spans="2:10" x14ac:dyDescent="0.2">
      <c r="B1009" s="131"/>
      <c r="C1009" s="131"/>
      <c r="D1009" s="131"/>
      <c r="E1009" s="131"/>
      <c r="F1009" s="131"/>
      <c r="G1009" s="131"/>
      <c r="H1009" s="131"/>
      <c r="I1009" s="131"/>
      <c r="J1009" s="131"/>
    </row>
    <row r="1010" spans="2:10" x14ac:dyDescent="0.2">
      <c r="B1010" s="131"/>
      <c r="C1010" s="131"/>
      <c r="D1010" s="131"/>
      <c r="E1010" s="131"/>
      <c r="F1010" s="131"/>
      <c r="G1010" s="131"/>
      <c r="H1010" s="131"/>
      <c r="I1010" s="131"/>
      <c r="J1010" s="131"/>
    </row>
    <row r="1011" spans="2:10" x14ac:dyDescent="0.2">
      <c r="B1011" s="131"/>
      <c r="C1011" s="131"/>
      <c r="D1011" s="131"/>
      <c r="E1011" s="131"/>
      <c r="F1011" s="131"/>
      <c r="G1011" s="131"/>
      <c r="H1011" s="131"/>
      <c r="I1011" s="131"/>
      <c r="J1011" s="131"/>
    </row>
    <row r="1012" spans="2:10" x14ac:dyDescent="0.2">
      <c r="B1012" s="131"/>
      <c r="C1012" s="131"/>
      <c r="D1012" s="131"/>
      <c r="E1012" s="131"/>
      <c r="F1012" s="131"/>
      <c r="G1012" s="131"/>
      <c r="H1012" s="131"/>
      <c r="I1012" s="131"/>
      <c r="J1012" s="131"/>
    </row>
    <row r="1013" spans="2:10" x14ac:dyDescent="0.2">
      <c r="B1013" s="131"/>
      <c r="C1013" s="131"/>
      <c r="D1013" s="131"/>
      <c r="E1013" s="131"/>
      <c r="F1013" s="131"/>
      <c r="G1013" s="131"/>
      <c r="H1013" s="131"/>
      <c r="I1013" s="131"/>
      <c r="J1013" s="131"/>
    </row>
    <row r="1014" spans="2:10" x14ac:dyDescent="0.2">
      <c r="B1014" s="131"/>
      <c r="C1014" s="131"/>
      <c r="D1014" s="131"/>
      <c r="E1014" s="131"/>
      <c r="F1014" s="131"/>
      <c r="G1014" s="131"/>
      <c r="H1014" s="131"/>
      <c r="I1014" s="131"/>
      <c r="J1014" s="131"/>
    </row>
    <row r="1015" spans="2:10" x14ac:dyDescent="0.2">
      <c r="B1015" s="131"/>
      <c r="C1015" s="131"/>
      <c r="D1015" s="131"/>
      <c r="E1015" s="131"/>
      <c r="F1015" s="131"/>
      <c r="G1015" s="131"/>
      <c r="H1015" s="131"/>
      <c r="I1015" s="131"/>
      <c r="J1015" s="131"/>
    </row>
    <row r="1016" spans="2:10" x14ac:dyDescent="0.2">
      <c r="B1016" s="131"/>
      <c r="C1016" s="131"/>
      <c r="D1016" s="131"/>
      <c r="E1016" s="131"/>
      <c r="F1016" s="131"/>
      <c r="G1016" s="131"/>
      <c r="H1016" s="131"/>
      <c r="I1016" s="131"/>
      <c r="J1016" s="131"/>
    </row>
    <row r="1017" spans="2:10" x14ac:dyDescent="0.2">
      <c r="B1017" s="131"/>
      <c r="C1017" s="131"/>
      <c r="D1017" s="131"/>
      <c r="E1017" s="131"/>
      <c r="F1017" s="131"/>
      <c r="G1017" s="131"/>
      <c r="H1017" s="131"/>
      <c r="I1017" s="131"/>
      <c r="J1017" s="131"/>
    </row>
    <row r="1018" spans="2:10" x14ac:dyDescent="0.2">
      <c r="B1018" s="131"/>
      <c r="C1018" s="131"/>
      <c r="D1018" s="131"/>
      <c r="E1018" s="131"/>
      <c r="F1018" s="131"/>
      <c r="G1018" s="131"/>
      <c r="H1018" s="131"/>
      <c r="I1018" s="131"/>
      <c r="J1018" s="131"/>
    </row>
    <row r="1019" spans="2:10" x14ac:dyDescent="0.2">
      <c r="B1019" s="131"/>
      <c r="C1019" s="131"/>
      <c r="D1019" s="131"/>
      <c r="E1019" s="131"/>
      <c r="F1019" s="131"/>
      <c r="G1019" s="131"/>
      <c r="H1019" s="131"/>
      <c r="I1019" s="131"/>
      <c r="J1019" s="131"/>
    </row>
    <row r="1020" spans="2:10" x14ac:dyDescent="0.2">
      <c r="B1020" s="131"/>
      <c r="C1020" s="131"/>
      <c r="D1020" s="131"/>
      <c r="E1020" s="131"/>
      <c r="F1020" s="131"/>
      <c r="G1020" s="131"/>
      <c r="H1020" s="131"/>
      <c r="I1020" s="131"/>
      <c r="J1020" s="131"/>
    </row>
    <row r="1021" spans="2:10" x14ac:dyDescent="0.2">
      <c r="B1021" s="131"/>
      <c r="C1021" s="131"/>
      <c r="D1021" s="131"/>
      <c r="E1021" s="131"/>
      <c r="F1021" s="131"/>
      <c r="G1021" s="131"/>
      <c r="H1021" s="131"/>
      <c r="I1021" s="131"/>
      <c r="J1021" s="131"/>
    </row>
    <row r="1022" spans="2:10" x14ac:dyDescent="0.2">
      <c r="B1022" s="131"/>
      <c r="C1022" s="131"/>
      <c r="D1022" s="131"/>
      <c r="E1022" s="131"/>
      <c r="F1022" s="131"/>
      <c r="G1022" s="131"/>
      <c r="H1022" s="131"/>
      <c r="I1022" s="131"/>
      <c r="J1022" s="131"/>
    </row>
    <row r="1023" spans="2:10" x14ac:dyDescent="0.2">
      <c r="B1023" s="131"/>
      <c r="C1023" s="131"/>
      <c r="D1023" s="131"/>
      <c r="E1023" s="131"/>
      <c r="F1023" s="131"/>
      <c r="G1023" s="131"/>
      <c r="H1023" s="131"/>
      <c r="I1023" s="131"/>
      <c r="J1023" s="131"/>
    </row>
    <row r="1024" spans="2:10" x14ac:dyDescent="0.2">
      <c r="B1024" s="131"/>
      <c r="C1024" s="131"/>
      <c r="D1024" s="131"/>
      <c r="E1024" s="131"/>
      <c r="F1024" s="131"/>
      <c r="G1024" s="131"/>
      <c r="H1024" s="131"/>
      <c r="I1024" s="131"/>
      <c r="J1024" s="131"/>
    </row>
    <row r="1025" spans="2:10" x14ac:dyDescent="0.2">
      <c r="B1025" s="131"/>
      <c r="C1025" s="131"/>
      <c r="D1025" s="131"/>
      <c r="E1025" s="131"/>
      <c r="F1025" s="131"/>
      <c r="G1025" s="131"/>
      <c r="H1025" s="131"/>
      <c r="I1025" s="131"/>
      <c r="J1025" s="131"/>
    </row>
    <row r="1026" spans="2:10" x14ac:dyDescent="0.2">
      <c r="B1026" s="131"/>
      <c r="C1026" s="131"/>
      <c r="D1026" s="131"/>
      <c r="E1026" s="131"/>
      <c r="F1026" s="131"/>
      <c r="G1026" s="131"/>
      <c r="H1026" s="131"/>
      <c r="I1026" s="131"/>
      <c r="J1026" s="131"/>
    </row>
    <row r="1027" spans="2:10" x14ac:dyDescent="0.2">
      <c r="B1027" s="131"/>
      <c r="C1027" s="131"/>
      <c r="D1027" s="131"/>
      <c r="E1027" s="131"/>
      <c r="F1027" s="131"/>
      <c r="G1027" s="131"/>
      <c r="H1027" s="131"/>
      <c r="I1027" s="131"/>
      <c r="J1027" s="131"/>
    </row>
    <row r="1028" spans="2:10" x14ac:dyDescent="0.2">
      <c r="B1028" s="131"/>
      <c r="C1028" s="131"/>
      <c r="D1028" s="131"/>
      <c r="E1028" s="131"/>
      <c r="F1028" s="131"/>
      <c r="G1028" s="131"/>
      <c r="H1028" s="131"/>
      <c r="I1028" s="131"/>
      <c r="J1028" s="131"/>
    </row>
    <row r="1029" spans="2:10" x14ac:dyDescent="0.2">
      <c r="B1029" s="131"/>
      <c r="C1029" s="131"/>
      <c r="D1029" s="131"/>
      <c r="E1029" s="131"/>
      <c r="F1029" s="131"/>
      <c r="G1029" s="131"/>
      <c r="H1029" s="131"/>
      <c r="I1029" s="131"/>
      <c r="J1029" s="131"/>
    </row>
    <row r="1030" spans="2:10" x14ac:dyDescent="0.2">
      <c r="B1030" s="131"/>
      <c r="C1030" s="131"/>
      <c r="D1030" s="131"/>
      <c r="E1030" s="131"/>
      <c r="F1030" s="131"/>
      <c r="G1030" s="131"/>
      <c r="H1030" s="131"/>
      <c r="I1030" s="131"/>
      <c r="J1030" s="131"/>
    </row>
    <row r="1031" spans="2:10" x14ac:dyDescent="0.2">
      <c r="B1031" s="131"/>
      <c r="C1031" s="131"/>
      <c r="D1031" s="131"/>
      <c r="E1031" s="131"/>
      <c r="F1031" s="131"/>
      <c r="G1031" s="131"/>
      <c r="H1031" s="131"/>
      <c r="I1031" s="131"/>
      <c r="J1031" s="131"/>
    </row>
    <row r="1032" spans="2:10" x14ac:dyDescent="0.2">
      <c r="B1032" s="131"/>
      <c r="C1032" s="131"/>
      <c r="D1032" s="131"/>
      <c r="E1032" s="131"/>
      <c r="F1032" s="131"/>
      <c r="G1032" s="131"/>
      <c r="H1032" s="131"/>
      <c r="I1032" s="131"/>
      <c r="J1032" s="131"/>
    </row>
    <row r="1033" spans="2:10" x14ac:dyDescent="0.2">
      <c r="B1033" s="131"/>
      <c r="C1033" s="131"/>
      <c r="D1033" s="131"/>
      <c r="E1033" s="131"/>
      <c r="F1033" s="131"/>
      <c r="G1033" s="131"/>
      <c r="H1033" s="131"/>
      <c r="I1033" s="131"/>
      <c r="J1033" s="131"/>
    </row>
    <row r="1034" spans="2:10" x14ac:dyDescent="0.2">
      <c r="B1034" s="131"/>
      <c r="C1034" s="131"/>
      <c r="D1034" s="131"/>
      <c r="E1034" s="131"/>
      <c r="F1034" s="131"/>
      <c r="G1034" s="131"/>
      <c r="H1034" s="131"/>
      <c r="I1034" s="131"/>
      <c r="J1034" s="131"/>
    </row>
    <row r="1035" spans="2:10" x14ac:dyDescent="0.2">
      <c r="B1035" s="131"/>
      <c r="C1035" s="131"/>
      <c r="D1035" s="131"/>
      <c r="E1035" s="131"/>
      <c r="F1035" s="131"/>
      <c r="G1035" s="131"/>
      <c r="H1035" s="131"/>
      <c r="I1035" s="131"/>
      <c r="J1035" s="131"/>
    </row>
    <row r="1036" spans="2:10" x14ac:dyDescent="0.2">
      <c r="B1036" s="131"/>
      <c r="C1036" s="131"/>
      <c r="D1036" s="131"/>
      <c r="E1036" s="131"/>
      <c r="F1036" s="131"/>
      <c r="G1036" s="131"/>
      <c r="H1036" s="131"/>
      <c r="I1036" s="131"/>
      <c r="J1036" s="131"/>
    </row>
    <row r="1037" spans="2:10" x14ac:dyDescent="0.2">
      <c r="B1037" s="131"/>
      <c r="C1037" s="131"/>
      <c r="D1037" s="131"/>
      <c r="E1037" s="131"/>
      <c r="F1037" s="131"/>
      <c r="G1037" s="131"/>
      <c r="H1037" s="131"/>
      <c r="I1037" s="131"/>
      <c r="J1037" s="131"/>
    </row>
    <row r="1038" spans="2:10" x14ac:dyDescent="0.2">
      <c r="B1038" s="131"/>
      <c r="C1038" s="131"/>
      <c r="D1038" s="131"/>
      <c r="E1038" s="131"/>
      <c r="F1038" s="131"/>
      <c r="G1038" s="131"/>
      <c r="H1038" s="131"/>
      <c r="I1038" s="131"/>
      <c r="J1038" s="131"/>
    </row>
    <row r="1039" spans="2:10" x14ac:dyDescent="0.2">
      <c r="B1039" s="131"/>
      <c r="C1039" s="131"/>
      <c r="D1039" s="131"/>
      <c r="E1039" s="131"/>
      <c r="F1039" s="131"/>
      <c r="G1039" s="131"/>
      <c r="H1039" s="131"/>
      <c r="I1039" s="131"/>
      <c r="J1039" s="131"/>
    </row>
    <row r="1040" spans="2:10" x14ac:dyDescent="0.2">
      <c r="B1040" s="131"/>
      <c r="C1040" s="131"/>
      <c r="D1040" s="131"/>
      <c r="E1040" s="131"/>
      <c r="F1040" s="131"/>
      <c r="G1040" s="131"/>
      <c r="H1040" s="131"/>
      <c r="I1040" s="131"/>
      <c r="J1040" s="131"/>
    </row>
    <row r="1041" spans="2:10" x14ac:dyDescent="0.2">
      <c r="B1041" s="131"/>
      <c r="C1041" s="131"/>
      <c r="D1041" s="131"/>
      <c r="E1041" s="131"/>
      <c r="F1041" s="131"/>
      <c r="G1041" s="131"/>
      <c r="H1041" s="131"/>
      <c r="I1041" s="131"/>
      <c r="J1041" s="131"/>
    </row>
    <row r="1042" spans="2:10" x14ac:dyDescent="0.2">
      <c r="B1042" s="131"/>
      <c r="C1042" s="131"/>
      <c r="D1042" s="131"/>
      <c r="E1042" s="131"/>
      <c r="F1042" s="131"/>
      <c r="G1042" s="131"/>
      <c r="H1042" s="131"/>
      <c r="I1042" s="131"/>
      <c r="J1042" s="131"/>
    </row>
    <row r="1043" spans="2:10" x14ac:dyDescent="0.2">
      <c r="B1043" s="131"/>
      <c r="C1043" s="131"/>
      <c r="D1043" s="131"/>
      <c r="E1043" s="131"/>
      <c r="F1043" s="131"/>
      <c r="G1043" s="131"/>
      <c r="H1043" s="131"/>
      <c r="I1043" s="131"/>
      <c r="J1043" s="131"/>
    </row>
    <row r="1044" spans="2:10" x14ac:dyDescent="0.2">
      <c r="B1044" s="131"/>
      <c r="C1044" s="131"/>
      <c r="D1044" s="131"/>
      <c r="E1044" s="131"/>
      <c r="F1044" s="131"/>
      <c r="G1044" s="131"/>
      <c r="H1044" s="131"/>
      <c r="I1044" s="131"/>
      <c r="J1044" s="131"/>
    </row>
    <row r="1045" spans="2:10" x14ac:dyDescent="0.2">
      <c r="B1045" s="131"/>
      <c r="C1045" s="131"/>
      <c r="D1045" s="131"/>
      <c r="E1045" s="131"/>
      <c r="F1045" s="131"/>
      <c r="G1045" s="131"/>
      <c r="H1045" s="131"/>
      <c r="I1045" s="131"/>
      <c r="J1045" s="131"/>
    </row>
    <row r="1046" spans="2:10" x14ac:dyDescent="0.2">
      <c r="B1046" s="131"/>
      <c r="C1046" s="131"/>
      <c r="D1046" s="131"/>
      <c r="E1046" s="131"/>
      <c r="F1046" s="131"/>
      <c r="G1046" s="131"/>
      <c r="H1046" s="131"/>
      <c r="I1046" s="131"/>
      <c r="J1046" s="131"/>
    </row>
    <row r="1047" spans="2:10" x14ac:dyDescent="0.2">
      <c r="B1047" s="131"/>
      <c r="C1047" s="131"/>
      <c r="D1047" s="131"/>
      <c r="E1047" s="131"/>
      <c r="F1047" s="131"/>
      <c r="G1047" s="131"/>
      <c r="H1047" s="131"/>
      <c r="I1047" s="131"/>
      <c r="J1047" s="131"/>
    </row>
    <row r="1048" spans="2:10" x14ac:dyDescent="0.2">
      <c r="B1048" s="131"/>
      <c r="C1048" s="131"/>
      <c r="D1048" s="131"/>
      <c r="E1048" s="131"/>
      <c r="F1048" s="131"/>
      <c r="G1048" s="131"/>
      <c r="H1048" s="131"/>
      <c r="I1048" s="131"/>
      <c r="J1048" s="131"/>
    </row>
    <row r="1049" spans="2:10" x14ac:dyDescent="0.2">
      <c r="B1049" s="131"/>
      <c r="C1049" s="131"/>
      <c r="D1049" s="131"/>
      <c r="E1049" s="131"/>
      <c r="F1049" s="131"/>
      <c r="G1049" s="131"/>
      <c r="H1049" s="131"/>
      <c r="I1049" s="131"/>
      <c r="J1049" s="131"/>
    </row>
    <row r="1050" spans="2:10" x14ac:dyDescent="0.2">
      <c r="B1050" s="131"/>
      <c r="C1050" s="131"/>
      <c r="D1050" s="131"/>
      <c r="E1050" s="131"/>
      <c r="F1050" s="131"/>
      <c r="G1050" s="131"/>
      <c r="H1050" s="131"/>
      <c r="I1050" s="131"/>
      <c r="J1050" s="131"/>
    </row>
    <row r="1051" spans="2:10" x14ac:dyDescent="0.2">
      <c r="B1051" s="131"/>
      <c r="C1051" s="131"/>
      <c r="D1051" s="131"/>
      <c r="E1051" s="131"/>
      <c r="F1051" s="131"/>
      <c r="G1051" s="131"/>
      <c r="H1051" s="131"/>
      <c r="I1051" s="131"/>
      <c r="J1051" s="131"/>
    </row>
    <row r="1052" spans="2:10" x14ac:dyDescent="0.2">
      <c r="B1052" s="131"/>
      <c r="C1052" s="131"/>
      <c r="D1052" s="131"/>
      <c r="E1052" s="131"/>
      <c r="F1052" s="131"/>
      <c r="G1052" s="131"/>
      <c r="H1052" s="131"/>
      <c r="I1052" s="131"/>
      <c r="J1052" s="131"/>
    </row>
    <row r="1053" spans="2:10" x14ac:dyDescent="0.2">
      <c r="B1053" s="131"/>
      <c r="C1053" s="131"/>
      <c r="D1053" s="131"/>
      <c r="E1053" s="131"/>
      <c r="F1053" s="131"/>
      <c r="G1053" s="131"/>
      <c r="H1053" s="131"/>
      <c r="I1053" s="131"/>
      <c r="J1053" s="131"/>
    </row>
    <row r="1054" spans="2:10" x14ac:dyDescent="0.2">
      <c r="B1054" s="131"/>
      <c r="C1054" s="131"/>
      <c r="D1054" s="131"/>
      <c r="E1054" s="131"/>
      <c r="F1054" s="131"/>
      <c r="G1054" s="131"/>
      <c r="H1054" s="131"/>
      <c r="I1054" s="131"/>
      <c r="J1054" s="131"/>
    </row>
    <row r="1055" spans="2:10" x14ac:dyDescent="0.2">
      <c r="B1055" s="131"/>
      <c r="C1055" s="131"/>
      <c r="D1055" s="131"/>
      <c r="E1055" s="131"/>
      <c r="F1055" s="131"/>
      <c r="G1055" s="131"/>
      <c r="H1055" s="131"/>
      <c r="I1055" s="131"/>
      <c r="J1055" s="131"/>
    </row>
    <row r="1056" spans="2:10" x14ac:dyDescent="0.2">
      <c r="B1056" s="131"/>
      <c r="C1056" s="131"/>
      <c r="D1056" s="131"/>
      <c r="E1056" s="131"/>
      <c r="F1056" s="131"/>
      <c r="G1056" s="131"/>
      <c r="H1056" s="131"/>
      <c r="I1056" s="131"/>
      <c r="J1056" s="131"/>
    </row>
    <row r="1057" spans="2:10" x14ac:dyDescent="0.2">
      <c r="B1057" s="131"/>
      <c r="C1057" s="131"/>
      <c r="D1057" s="131"/>
      <c r="E1057" s="131"/>
      <c r="F1057" s="131"/>
      <c r="G1057" s="131"/>
      <c r="H1057" s="131"/>
      <c r="I1057" s="131"/>
      <c r="J1057" s="131"/>
    </row>
    <row r="1058" spans="2:10" x14ac:dyDescent="0.2">
      <c r="B1058" s="131"/>
      <c r="C1058" s="131"/>
      <c r="D1058" s="131"/>
      <c r="E1058" s="131"/>
      <c r="F1058" s="131"/>
      <c r="G1058" s="131"/>
      <c r="H1058" s="131"/>
      <c r="I1058" s="131"/>
      <c r="J1058" s="131"/>
    </row>
    <row r="1059" spans="2:10" x14ac:dyDescent="0.2">
      <c r="B1059" s="131"/>
      <c r="C1059" s="131"/>
      <c r="D1059" s="131"/>
      <c r="E1059" s="131"/>
      <c r="F1059" s="131"/>
      <c r="G1059" s="131"/>
      <c r="H1059" s="131"/>
      <c r="I1059" s="131"/>
      <c r="J1059" s="131"/>
    </row>
    <row r="1060" spans="2:10" x14ac:dyDescent="0.2">
      <c r="B1060" s="131"/>
      <c r="C1060" s="131"/>
      <c r="D1060" s="131"/>
      <c r="E1060" s="131"/>
      <c r="F1060" s="131"/>
      <c r="G1060" s="131"/>
      <c r="H1060" s="131"/>
      <c r="I1060" s="131"/>
      <c r="J1060" s="131"/>
    </row>
    <row r="1061" spans="2:10" x14ac:dyDescent="0.2">
      <c r="B1061" s="131"/>
      <c r="C1061" s="131"/>
      <c r="D1061" s="131"/>
      <c r="E1061" s="131"/>
      <c r="F1061" s="131"/>
      <c r="G1061" s="131"/>
      <c r="H1061" s="131"/>
      <c r="I1061" s="131"/>
      <c r="J1061" s="131"/>
    </row>
    <row r="1062" spans="2:10" x14ac:dyDescent="0.2">
      <c r="B1062" s="131"/>
      <c r="C1062" s="131"/>
      <c r="D1062" s="131"/>
      <c r="E1062" s="131"/>
      <c r="F1062" s="131"/>
      <c r="G1062" s="131"/>
      <c r="H1062" s="131"/>
      <c r="I1062" s="131"/>
      <c r="J1062" s="131"/>
    </row>
    <row r="1063" spans="2:10" x14ac:dyDescent="0.2">
      <c r="B1063" s="131"/>
      <c r="C1063" s="131"/>
      <c r="D1063" s="131"/>
      <c r="E1063" s="131"/>
      <c r="F1063" s="131"/>
      <c r="G1063" s="131"/>
      <c r="H1063" s="131"/>
      <c r="I1063" s="131"/>
      <c r="J1063" s="131"/>
    </row>
    <row r="1064" spans="2:10" x14ac:dyDescent="0.2">
      <c r="B1064" s="131"/>
      <c r="C1064" s="131"/>
      <c r="D1064" s="131"/>
      <c r="E1064" s="131"/>
      <c r="F1064" s="131"/>
      <c r="G1064" s="131"/>
      <c r="H1064" s="131"/>
      <c r="I1064" s="131"/>
      <c r="J1064" s="131"/>
    </row>
    <row r="1065" spans="2:10" x14ac:dyDescent="0.2">
      <c r="B1065" s="131"/>
      <c r="C1065" s="131"/>
      <c r="D1065" s="131"/>
      <c r="E1065" s="131"/>
      <c r="F1065" s="131"/>
      <c r="G1065" s="131"/>
      <c r="H1065" s="131"/>
      <c r="I1065" s="131"/>
      <c r="J1065" s="131"/>
    </row>
    <row r="1066" spans="2:10" x14ac:dyDescent="0.2">
      <c r="B1066" s="131"/>
      <c r="C1066" s="131"/>
      <c r="D1066" s="131"/>
      <c r="E1066" s="131"/>
      <c r="F1066" s="131"/>
      <c r="G1066" s="131"/>
      <c r="H1066" s="131"/>
      <c r="I1066" s="131"/>
      <c r="J1066" s="131"/>
    </row>
    <row r="1067" spans="2:10" x14ac:dyDescent="0.2">
      <c r="B1067" s="131"/>
      <c r="C1067" s="131"/>
      <c r="D1067" s="131"/>
      <c r="E1067" s="131"/>
      <c r="F1067" s="131"/>
      <c r="G1067" s="131"/>
      <c r="H1067" s="131"/>
      <c r="I1067" s="131"/>
      <c r="J1067" s="131"/>
    </row>
    <row r="1068" spans="2:10" x14ac:dyDescent="0.2">
      <c r="B1068" s="131"/>
      <c r="C1068" s="131"/>
      <c r="D1068" s="131"/>
      <c r="E1068" s="131"/>
      <c r="F1068" s="131"/>
      <c r="G1068" s="131"/>
      <c r="H1068" s="131"/>
      <c r="I1068" s="131"/>
      <c r="J1068" s="131"/>
    </row>
    <row r="1069" spans="2:10" x14ac:dyDescent="0.2">
      <c r="B1069" s="131"/>
      <c r="C1069" s="131"/>
      <c r="D1069" s="131"/>
      <c r="E1069" s="131"/>
      <c r="F1069" s="131"/>
      <c r="G1069" s="131"/>
      <c r="H1069" s="131"/>
      <c r="I1069" s="131"/>
      <c r="J1069" s="131"/>
    </row>
    <row r="1070" spans="2:10" x14ac:dyDescent="0.2">
      <c r="B1070" s="131"/>
      <c r="C1070" s="131"/>
      <c r="D1070" s="131"/>
      <c r="E1070" s="131"/>
      <c r="F1070" s="131"/>
      <c r="G1070" s="131"/>
      <c r="H1070" s="131"/>
      <c r="I1070" s="131"/>
      <c r="J1070" s="131"/>
    </row>
    <row r="1071" spans="2:10" x14ac:dyDescent="0.2">
      <c r="B1071" s="131"/>
      <c r="C1071" s="131"/>
      <c r="D1071" s="131"/>
      <c r="E1071" s="131"/>
      <c r="F1071" s="131"/>
      <c r="G1071" s="131"/>
      <c r="H1071" s="131"/>
      <c r="I1071" s="131"/>
      <c r="J1071" s="131"/>
    </row>
    <row r="1072" spans="2:10" x14ac:dyDescent="0.2">
      <c r="B1072" s="131"/>
      <c r="C1072" s="131"/>
      <c r="D1072" s="131"/>
      <c r="E1072" s="131"/>
      <c r="F1072" s="131"/>
      <c r="G1072" s="131"/>
      <c r="H1072" s="131"/>
      <c r="I1072" s="131"/>
      <c r="J1072" s="131"/>
    </row>
    <row r="1073" spans="2:10" x14ac:dyDescent="0.2">
      <c r="B1073" s="131"/>
      <c r="C1073" s="131"/>
      <c r="D1073" s="131"/>
      <c r="E1073" s="131"/>
      <c r="F1073" s="131"/>
      <c r="G1073" s="131"/>
      <c r="H1073" s="131"/>
      <c r="I1073" s="131"/>
      <c r="J1073" s="131"/>
    </row>
    <row r="1074" spans="2:10" x14ac:dyDescent="0.2">
      <c r="B1074" s="131"/>
      <c r="C1074" s="131"/>
      <c r="D1074" s="131"/>
      <c r="E1074" s="131"/>
      <c r="F1074" s="131"/>
      <c r="G1074" s="131"/>
      <c r="H1074" s="131"/>
      <c r="I1074" s="131"/>
      <c r="J1074" s="131"/>
    </row>
    <row r="1075" spans="2:10" x14ac:dyDescent="0.2">
      <c r="B1075" s="131"/>
      <c r="C1075" s="131"/>
      <c r="D1075" s="131"/>
      <c r="E1075" s="131"/>
      <c r="F1075" s="131"/>
      <c r="G1075" s="131"/>
      <c r="H1075" s="131"/>
      <c r="I1075" s="131"/>
      <c r="J1075" s="131"/>
    </row>
    <row r="1076" spans="2:10" x14ac:dyDescent="0.2">
      <c r="B1076" s="131"/>
      <c r="C1076" s="131"/>
      <c r="D1076" s="131"/>
      <c r="E1076" s="131"/>
      <c r="F1076" s="131"/>
      <c r="G1076" s="131"/>
      <c r="H1076" s="131"/>
      <c r="I1076" s="131"/>
      <c r="J1076" s="131"/>
    </row>
    <row r="1077" spans="2:10" x14ac:dyDescent="0.2">
      <c r="B1077" s="131"/>
      <c r="C1077" s="131"/>
      <c r="D1077" s="131"/>
      <c r="E1077" s="131"/>
      <c r="F1077" s="131"/>
      <c r="G1077" s="131"/>
      <c r="H1077" s="131"/>
      <c r="I1077" s="131"/>
      <c r="J1077" s="131"/>
    </row>
    <row r="1078" spans="2:10" x14ac:dyDescent="0.2">
      <c r="B1078" s="131"/>
      <c r="C1078" s="131"/>
      <c r="D1078" s="131"/>
      <c r="E1078" s="131"/>
      <c r="F1078" s="131"/>
      <c r="G1078" s="131"/>
      <c r="H1078" s="131"/>
      <c r="I1078" s="131"/>
      <c r="J1078" s="131"/>
    </row>
    <row r="1079" spans="2:10" x14ac:dyDescent="0.2">
      <c r="B1079" s="131"/>
      <c r="C1079" s="131"/>
      <c r="D1079" s="131"/>
      <c r="E1079" s="131"/>
      <c r="F1079" s="131"/>
      <c r="G1079" s="131"/>
      <c r="H1079" s="131"/>
      <c r="I1079" s="131"/>
      <c r="J1079" s="131"/>
    </row>
    <row r="1080" spans="2:10" x14ac:dyDescent="0.2">
      <c r="B1080" s="131"/>
      <c r="C1080" s="131"/>
      <c r="D1080" s="131"/>
      <c r="E1080" s="131"/>
      <c r="F1080" s="131"/>
      <c r="G1080" s="131"/>
      <c r="H1080" s="131"/>
      <c r="I1080" s="131"/>
      <c r="J1080" s="131"/>
    </row>
    <row r="1081" spans="2:10" x14ac:dyDescent="0.2">
      <c r="B1081" s="131"/>
      <c r="C1081" s="131"/>
      <c r="D1081" s="131"/>
      <c r="E1081" s="131"/>
      <c r="F1081" s="131"/>
      <c r="G1081" s="131"/>
      <c r="H1081" s="131"/>
      <c r="I1081" s="131"/>
      <c r="J1081" s="131"/>
    </row>
    <row r="1082" spans="2:10" x14ac:dyDescent="0.2">
      <c r="B1082" s="131"/>
      <c r="C1082" s="131"/>
      <c r="D1082" s="131"/>
      <c r="E1082" s="131"/>
      <c r="F1082" s="131"/>
      <c r="G1082" s="131"/>
      <c r="H1082" s="131"/>
      <c r="I1082" s="131"/>
      <c r="J1082" s="131"/>
    </row>
    <row r="1083" spans="2:10" x14ac:dyDescent="0.2">
      <c r="B1083" s="131"/>
      <c r="C1083" s="131"/>
      <c r="D1083" s="131"/>
      <c r="E1083" s="131"/>
      <c r="F1083" s="131"/>
      <c r="G1083" s="131"/>
      <c r="H1083" s="131"/>
      <c r="I1083" s="131"/>
      <c r="J1083" s="131"/>
    </row>
    <row r="1084" spans="2:10" x14ac:dyDescent="0.2">
      <c r="B1084" s="131"/>
      <c r="C1084" s="131"/>
      <c r="D1084" s="131"/>
      <c r="E1084" s="131"/>
      <c r="F1084" s="131"/>
      <c r="G1084" s="131"/>
      <c r="H1084" s="131"/>
      <c r="I1084" s="131"/>
      <c r="J1084" s="131"/>
    </row>
    <row r="1085" spans="2:10" x14ac:dyDescent="0.2">
      <c r="B1085" s="131"/>
      <c r="C1085" s="131"/>
      <c r="D1085" s="131"/>
      <c r="E1085" s="131"/>
      <c r="F1085" s="131"/>
      <c r="G1085" s="131"/>
      <c r="H1085" s="131"/>
      <c r="I1085" s="131"/>
      <c r="J1085" s="131"/>
    </row>
    <row r="1086" spans="2:10" x14ac:dyDescent="0.2">
      <c r="B1086" s="131"/>
      <c r="C1086" s="131"/>
      <c r="D1086" s="131"/>
      <c r="E1086" s="131"/>
      <c r="F1086" s="131"/>
      <c r="G1086" s="131"/>
      <c r="H1086" s="131"/>
      <c r="I1086" s="131"/>
      <c r="J1086" s="131"/>
    </row>
    <row r="1087" spans="2:10" x14ac:dyDescent="0.2">
      <c r="B1087" s="131"/>
      <c r="C1087" s="131"/>
      <c r="D1087" s="131"/>
      <c r="E1087" s="131"/>
      <c r="F1087" s="131"/>
      <c r="G1087" s="131"/>
      <c r="H1087" s="131"/>
      <c r="I1087" s="131"/>
      <c r="J1087" s="131"/>
    </row>
    <row r="1088" spans="2:10" x14ac:dyDescent="0.2">
      <c r="B1088" s="131"/>
      <c r="C1088" s="131"/>
      <c r="D1088" s="131"/>
      <c r="E1088" s="131"/>
      <c r="F1088" s="131"/>
      <c r="G1088" s="131"/>
      <c r="H1088" s="131"/>
      <c r="I1088" s="131"/>
      <c r="J1088" s="131"/>
    </row>
    <row r="1089" spans="2:10" x14ac:dyDescent="0.2">
      <c r="B1089" s="131"/>
      <c r="C1089" s="131"/>
      <c r="D1089" s="131"/>
      <c r="E1089" s="131"/>
      <c r="F1089" s="131"/>
      <c r="G1089" s="131"/>
      <c r="H1089" s="131"/>
      <c r="I1089" s="131"/>
      <c r="J1089" s="131"/>
    </row>
    <row r="1090" spans="2:10" x14ac:dyDescent="0.2">
      <c r="B1090" s="131"/>
      <c r="C1090" s="131"/>
      <c r="D1090" s="131"/>
      <c r="E1090" s="131"/>
      <c r="F1090" s="131"/>
      <c r="G1090" s="131"/>
      <c r="H1090" s="131"/>
      <c r="I1090" s="131"/>
      <c r="J1090" s="131"/>
    </row>
    <row r="1091" spans="2:10" x14ac:dyDescent="0.2">
      <c r="B1091" s="131"/>
      <c r="C1091" s="131"/>
      <c r="D1091" s="131"/>
      <c r="E1091" s="131"/>
      <c r="F1091" s="131"/>
      <c r="G1091" s="131"/>
      <c r="H1091" s="131"/>
      <c r="I1091" s="131"/>
      <c r="J1091" s="131"/>
    </row>
    <row r="1092" spans="2:10" x14ac:dyDescent="0.2">
      <c r="B1092" s="131"/>
      <c r="C1092" s="131"/>
      <c r="D1092" s="131"/>
      <c r="E1092" s="131"/>
      <c r="F1092" s="131"/>
      <c r="G1092" s="131"/>
      <c r="H1092" s="131"/>
      <c r="I1092" s="131"/>
      <c r="J1092" s="131"/>
    </row>
    <row r="1093" spans="2:10" x14ac:dyDescent="0.2">
      <c r="B1093" s="131"/>
      <c r="C1093" s="131"/>
      <c r="D1093" s="131"/>
      <c r="E1093" s="131"/>
      <c r="F1093" s="131"/>
      <c r="G1093" s="131"/>
      <c r="H1093" s="131"/>
      <c r="I1093" s="131"/>
      <c r="J1093" s="131"/>
    </row>
    <row r="1094" spans="2:10" x14ac:dyDescent="0.2">
      <c r="B1094" s="131"/>
      <c r="C1094" s="131"/>
      <c r="D1094" s="131"/>
      <c r="E1094" s="131"/>
      <c r="F1094" s="131"/>
      <c r="G1094" s="131"/>
      <c r="H1094" s="131"/>
      <c r="I1094" s="131"/>
      <c r="J1094" s="131"/>
    </row>
    <row r="1095" spans="2:10" x14ac:dyDescent="0.2">
      <c r="B1095" s="131"/>
      <c r="C1095" s="131"/>
      <c r="D1095" s="131"/>
      <c r="E1095" s="131"/>
      <c r="F1095" s="131"/>
      <c r="G1095" s="131"/>
      <c r="H1095" s="131"/>
      <c r="I1095" s="131"/>
      <c r="J1095" s="131"/>
    </row>
    <row r="1096" spans="2:10" x14ac:dyDescent="0.2">
      <c r="B1096" s="131"/>
      <c r="C1096" s="131"/>
      <c r="D1096" s="131"/>
      <c r="E1096" s="131"/>
      <c r="F1096" s="131"/>
      <c r="G1096" s="131"/>
      <c r="H1096" s="131"/>
      <c r="I1096" s="131"/>
      <c r="J1096" s="131"/>
    </row>
    <row r="1097" spans="2:10" x14ac:dyDescent="0.2">
      <c r="B1097" s="131"/>
      <c r="C1097" s="131"/>
      <c r="D1097" s="131"/>
      <c r="E1097" s="131"/>
      <c r="F1097" s="131"/>
      <c r="G1097" s="131"/>
      <c r="H1097" s="131"/>
      <c r="I1097" s="131"/>
      <c r="J1097" s="131"/>
    </row>
    <row r="1098" spans="2:10" x14ac:dyDescent="0.2">
      <c r="B1098" s="131"/>
      <c r="C1098" s="131"/>
      <c r="D1098" s="131"/>
      <c r="E1098" s="131"/>
      <c r="F1098" s="131"/>
      <c r="G1098" s="131"/>
      <c r="H1098" s="131"/>
      <c r="I1098" s="131"/>
      <c r="J1098" s="131"/>
    </row>
    <row r="1099" spans="2:10" x14ac:dyDescent="0.2">
      <c r="B1099" s="131"/>
      <c r="C1099" s="131"/>
      <c r="D1099" s="131"/>
      <c r="E1099" s="131"/>
      <c r="F1099" s="131"/>
      <c r="G1099" s="131"/>
      <c r="H1099" s="131"/>
      <c r="I1099" s="131"/>
      <c r="J1099" s="131"/>
    </row>
    <row r="1100" spans="2:10" x14ac:dyDescent="0.2">
      <c r="B1100" s="131"/>
      <c r="C1100" s="131"/>
      <c r="D1100" s="131"/>
      <c r="E1100" s="131"/>
      <c r="F1100" s="131"/>
      <c r="G1100" s="131"/>
      <c r="H1100" s="131"/>
      <c r="I1100" s="131"/>
      <c r="J1100" s="131"/>
    </row>
    <row r="1101" spans="2:10" x14ac:dyDescent="0.2">
      <c r="B1101" s="131"/>
      <c r="C1101" s="131"/>
      <c r="D1101" s="131"/>
      <c r="E1101" s="131"/>
      <c r="F1101" s="131"/>
      <c r="G1101" s="131"/>
      <c r="H1101" s="131"/>
      <c r="I1101" s="131"/>
      <c r="J1101" s="131"/>
    </row>
    <row r="1102" spans="2:10" x14ac:dyDescent="0.2">
      <c r="B1102" s="131"/>
      <c r="C1102" s="131"/>
      <c r="D1102" s="131"/>
      <c r="E1102" s="131"/>
      <c r="F1102" s="131"/>
      <c r="G1102" s="131"/>
      <c r="H1102" s="131"/>
      <c r="I1102" s="131"/>
      <c r="J1102" s="131"/>
    </row>
    <row r="1103" spans="2:10" x14ac:dyDescent="0.2">
      <c r="B1103" s="131"/>
      <c r="C1103" s="131"/>
      <c r="D1103" s="131"/>
      <c r="E1103" s="131"/>
      <c r="F1103" s="131"/>
      <c r="G1103" s="131"/>
      <c r="H1103" s="131"/>
      <c r="I1103" s="131"/>
      <c r="J1103" s="131"/>
    </row>
    <row r="1104" spans="2:10" x14ac:dyDescent="0.2">
      <c r="B1104" s="131"/>
      <c r="C1104" s="131"/>
      <c r="D1104" s="131"/>
      <c r="E1104" s="131"/>
      <c r="F1104" s="131"/>
      <c r="G1104" s="131"/>
      <c r="H1104" s="131"/>
      <c r="I1104" s="131"/>
      <c r="J1104" s="131"/>
    </row>
    <row r="1105" spans="2:10" x14ac:dyDescent="0.2">
      <c r="B1105" s="131"/>
      <c r="C1105" s="131"/>
      <c r="D1105" s="131"/>
      <c r="E1105" s="131"/>
      <c r="F1105" s="131"/>
      <c r="G1105" s="131"/>
      <c r="H1105" s="131"/>
      <c r="I1105" s="131"/>
      <c r="J1105" s="131"/>
    </row>
    <row r="1106" spans="2:10" x14ac:dyDescent="0.2">
      <c r="B1106" s="131"/>
      <c r="C1106" s="131"/>
      <c r="D1106" s="131"/>
      <c r="E1106" s="131"/>
      <c r="F1106" s="131"/>
      <c r="G1106" s="131"/>
      <c r="H1106" s="131"/>
      <c r="I1106" s="131"/>
      <c r="J1106" s="131"/>
    </row>
    <row r="1107" spans="2:10" x14ac:dyDescent="0.2">
      <c r="B1107" s="131"/>
      <c r="C1107" s="131"/>
      <c r="D1107" s="131"/>
      <c r="E1107" s="131"/>
      <c r="F1107" s="131"/>
      <c r="G1107" s="131"/>
      <c r="H1107" s="131"/>
      <c r="I1107" s="131"/>
      <c r="J1107" s="131"/>
    </row>
    <row r="1108" spans="2:10" x14ac:dyDescent="0.2">
      <c r="B1108" s="131"/>
      <c r="C1108" s="131"/>
      <c r="D1108" s="131"/>
      <c r="E1108" s="131"/>
      <c r="F1108" s="131"/>
      <c r="G1108" s="131"/>
      <c r="H1108" s="131"/>
      <c r="I1108" s="131"/>
      <c r="J1108" s="131"/>
    </row>
    <row r="1109" spans="2:10" x14ac:dyDescent="0.2">
      <c r="B1109" s="131"/>
      <c r="C1109" s="131"/>
      <c r="D1109" s="131"/>
      <c r="E1109" s="131"/>
      <c r="F1109" s="131"/>
      <c r="G1109" s="131"/>
      <c r="H1109" s="131"/>
      <c r="I1109" s="131"/>
      <c r="J1109" s="131"/>
    </row>
    <row r="1110" spans="2:10" x14ac:dyDescent="0.2">
      <c r="B1110" s="131"/>
      <c r="C1110" s="131"/>
      <c r="D1110" s="131"/>
      <c r="E1110" s="131"/>
      <c r="F1110" s="131"/>
      <c r="G1110" s="131"/>
      <c r="H1110" s="131"/>
      <c r="I1110" s="131"/>
      <c r="J1110" s="131"/>
    </row>
    <row r="1111" spans="2:10" x14ac:dyDescent="0.2">
      <c r="B1111" s="131"/>
      <c r="C1111" s="131"/>
      <c r="D1111" s="131"/>
      <c r="E1111" s="131"/>
      <c r="F1111" s="131"/>
      <c r="G1111" s="131"/>
      <c r="H1111" s="131"/>
      <c r="I1111" s="131"/>
      <c r="J1111" s="131"/>
    </row>
    <row r="1112" spans="2:10" x14ac:dyDescent="0.2">
      <c r="B1112" s="131"/>
      <c r="C1112" s="131"/>
      <c r="D1112" s="131"/>
      <c r="E1112" s="131"/>
      <c r="F1112" s="131"/>
      <c r="G1112" s="131"/>
      <c r="H1112" s="131"/>
      <c r="I1112" s="131"/>
      <c r="J1112" s="131"/>
    </row>
    <row r="1113" spans="2:10" x14ac:dyDescent="0.2">
      <c r="B1113" s="131"/>
      <c r="C1113" s="131"/>
      <c r="D1113" s="131"/>
      <c r="E1113" s="131"/>
      <c r="F1113" s="131"/>
      <c r="G1113" s="131"/>
      <c r="H1113" s="131"/>
      <c r="I1113" s="131"/>
      <c r="J1113" s="131"/>
    </row>
    <row r="1114" spans="2:10" x14ac:dyDescent="0.2">
      <c r="B1114" s="131"/>
      <c r="C1114" s="131"/>
      <c r="D1114" s="131"/>
      <c r="E1114" s="131"/>
      <c r="F1114" s="131"/>
      <c r="G1114" s="131"/>
      <c r="H1114" s="131"/>
      <c r="I1114" s="131"/>
      <c r="J1114" s="131"/>
    </row>
    <row r="1115" spans="2:10" x14ac:dyDescent="0.2">
      <c r="B1115" s="131"/>
      <c r="C1115" s="131"/>
      <c r="D1115" s="131"/>
      <c r="E1115" s="131"/>
      <c r="F1115" s="131"/>
      <c r="G1115" s="131"/>
      <c r="H1115" s="131"/>
      <c r="I1115" s="131"/>
      <c r="J1115" s="131"/>
    </row>
    <row r="1116" spans="2:10" x14ac:dyDescent="0.2">
      <c r="B1116" s="131"/>
      <c r="C1116" s="131"/>
      <c r="D1116" s="131"/>
      <c r="E1116" s="131"/>
      <c r="F1116" s="131"/>
      <c r="G1116" s="131"/>
      <c r="H1116" s="131"/>
      <c r="I1116" s="131"/>
      <c r="J1116" s="131"/>
    </row>
    <row r="1117" spans="2:10" x14ac:dyDescent="0.2">
      <c r="B1117" s="131"/>
      <c r="C1117" s="131"/>
      <c r="D1117" s="131"/>
      <c r="E1117" s="131"/>
      <c r="F1117" s="131"/>
      <c r="G1117" s="131"/>
      <c r="H1117" s="131"/>
      <c r="I1117" s="131"/>
      <c r="J1117" s="131"/>
    </row>
    <row r="1118" spans="2:10" x14ac:dyDescent="0.2">
      <c r="B1118" s="131"/>
      <c r="C1118" s="131"/>
      <c r="D1118" s="131"/>
      <c r="E1118" s="131"/>
      <c r="F1118" s="131"/>
      <c r="G1118" s="131"/>
      <c r="H1118" s="131"/>
      <c r="I1118" s="131"/>
      <c r="J1118" s="131"/>
    </row>
    <row r="1119" spans="2:10" x14ac:dyDescent="0.2">
      <c r="B1119" s="131"/>
      <c r="C1119" s="131"/>
      <c r="D1119" s="131"/>
      <c r="E1119" s="131"/>
      <c r="F1119" s="131"/>
      <c r="G1119" s="131"/>
      <c r="H1119" s="131"/>
      <c r="I1119" s="131"/>
      <c r="J1119" s="131"/>
    </row>
    <row r="1120" spans="2:10" x14ac:dyDescent="0.2">
      <c r="B1120" s="131"/>
      <c r="C1120" s="131"/>
      <c r="D1120" s="131"/>
      <c r="E1120" s="131"/>
      <c r="F1120" s="131"/>
      <c r="G1120" s="131"/>
      <c r="H1120" s="131"/>
      <c r="I1120" s="131"/>
      <c r="J1120" s="131"/>
    </row>
    <row r="1121" spans="2:10" x14ac:dyDescent="0.2">
      <c r="B1121" s="131"/>
      <c r="C1121" s="131"/>
      <c r="D1121" s="131"/>
      <c r="E1121" s="131"/>
      <c r="F1121" s="131"/>
      <c r="G1121" s="131"/>
      <c r="H1121" s="131"/>
      <c r="I1121" s="131"/>
      <c r="J1121" s="131"/>
    </row>
    <row r="1122" spans="2:10" x14ac:dyDescent="0.2">
      <c r="B1122" s="131"/>
      <c r="C1122" s="131"/>
      <c r="D1122" s="131"/>
      <c r="E1122" s="131"/>
      <c r="F1122" s="131"/>
      <c r="G1122" s="131"/>
      <c r="H1122" s="131"/>
      <c r="I1122" s="131"/>
      <c r="J1122" s="131"/>
    </row>
    <row r="1123" spans="2:10" x14ac:dyDescent="0.2">
      <c r="B1123" s="131"/>
      <c r="C1123" s="131"/>
      <c r="D1123" s="131"/>
      <c r="E1123" s="131"/>
      <c r="F1123" s="131"/>
      <c r="G1123" s="131"/>
      <c r="H1123" s="131"/>
      <c r="I1123" s="131"/>
      <c r="J1123" s="131"/>
    </row>
    <row r="1124" spans="2:10" x14ac:dyDescent="0.2">
      <c r="B1124" s="131"/>
      <c r="C1124" s="131"/>
      <c r="D1124" s="131"/>
      <c r="E1124" s="131"/>
      <c r="F1124" s="131"/>
      <c r="G1124" s="131"/>
      <c r="H1124" s="131"/>
      <c r="I1124" s="131"/>
      <c r="J1124" s="131"/>
    </row>
    <row r="1125" spans="2:10" x14ac:dyDescent="0.2">
      <c r="B1125" s="131"/>
      <c r="C1125" s="131"/>
      <c r="D1125" s="131"/>
      <c r="E1125" s="131"/>
      <c r="F1125" s="131"/>
      <c r="G1125" s="131"/>
      <c r="H1125" s="131"/>
      <c r="I1125" s="131"/>
      <c r="J1125" s="131"/>
    </row>
    <row r="1126" spans="2:10" x14ac:dyDescent="0.2">
      <c r="B1126" s="131"/>
      <c r="C1126" s="131"/>
      <c r="D1126" s="131"/>
      <c r="E1126" s="131"/>
      <c r="F1126" s="131"/>
      <c r="G1126" s="131"/>
      <c r="H1126" s="131"/>
      <c r="I1126" s="131"/>
      <c r="J1126" s="131"/>
    </row>
    <row r="1127" spans="2:10" x14ac:dyDescent="0.2">
      <c r="B1127" s="131"/>
      <c r="C1127" s="131"/>
      <c r="D1127" s="131"/>
      <c r="E1127" s="131"/>
      <c r="F1127" s="131"/>
      <c r="G1127" s="131"/>
      <c r="H1127" s="131"/>
      <c r="I1127" s="131"/>
      <c r="J1127" s="131"/>
    </row>
    <row r="1128" spans="2:10" x14ac:dyDescent="0.2">
      <c r="B1128" s="131"/>
      <c r="C1128" s="131"/>
      <c r="D1128" s="131"/>
      <c r="E1128" s="131"/>
      <c r="F1128" s="131"/>
      <c r="G1128" s="131"/>
      <c r="H1128" s="131"/>
      <c r="I1128" s="131"/>
      <c r="J1128" s="131"/>
    </row>
    <row r="1129" spans="2:10" x14ac:dyDescent="0.2">
      <c r="B1129" s="131"/>
      <c r="C1129" s="131"/>
      <c r="D1129" s="131"/>
      <c r="E1129" s="131"/>
      <c r="F1129" s="131"/>
      <c r="G1129" s="131"/>
      <c r="H1129" s="131"/>
      <c r="I1129" s="131"/>
      <c r="J1129" s="131"/>
    </row>
    <row r="1130" spans="2:10" x14ac:dyDescent="0.2">
      <c r="B1130" s="131"/>
      <c r="C1130" s="131"/>
      <c r="D1130" s="131"/>
      <c r="E1130" s="131"/>
      <c r="F1130" s="131"/>
      <c r="G1130" s="131"/>
      <c r="H1130" s="131"/>
      <c r="I1130" s="131"/>
      <c r="J1130" s="131"/>
    </row>
    <row r="1131" spans="2:10" x14ac:dyDescent="0.2">
      <c r="B1131" s="131"/>
      <c r="C1131" s="131"/>
      <c r="D1131" s="131"/>
      <c r="E1131" s="131"/>
      <c r="F1131" s="131"/>
      <c r="G1131" s="131"/>
      <c r="H1131" s="131"/>
      <c r="I1131" s="131"/>
      <c r="J1131" s="131"/>
    </row>
    <row r="1132" spans="2:10" x14ac:dyDescent="0.2">
      <c r="B1132" s="131"/>
      <c r="C1132" s="131"/>
      <c r="D1132" s="131"/>
      <c r="E1132" s="131"/>
      <c r="F1132" s="131"/>
      <c r="G1132" s="131"/>
      <c r="H1132" s="131"/>
      <c r="I1132" s="131"/>
      <c r="J1132" s="131"/>
    </row>
    <row r="1133" spans="2:10" x14ac:dyDescent="0.2">
      <c r="B1133" s="131"/>
      <c r="C1133" s="131"/>
      <c r="D1133" s="131"/>
      <c r="E1133" s="131"/>
      <c r="F1133" s="131"/>
      <c r="G1133" s="131"/>
      <c r="H1133" s="131"/>
      <c r="I1133" s="131"/>
      <c r="J1133" s="131"/>
    </row>
    <row r="1134" spans="2:10" x14ac:dyDescent="0.2">
      <c r="B1134" s="131"/>
      <c r="C1134" s="131"/>
      <c r="D1134" s="131"/>
      <c r="E1134" s="131"/>
      <c r="F1134" s="131"/>
      <c r="G1134" s="131"/>
      <c r="H1134" s="131"/>
      <c r="I1134" s="131"/>
      <c r="J1134" s="131"/>
    </row>
    <row r="1135" spans="2:10" x14ac:dyDescent="0.2">
      <c r="B1135" s="131"/>
      <c r="C1135" s="131"/>
      <c r="D1135" s="131"/>
      <c r="E1135" s="131"/>
      <c r="F1135" s="131"/>
      <c r="G1135" s="131"/>
      <c r="H1135" s="131"/>
      <c r="I1135" s="131"/>
      <c r="J1135" s="131"/>
    </row>
    <row r="1136" spans="2:10" x14ac:dyDescent="0.2">
      <c r="B1136" s="131"/>
      <c r="C1136" s="131"/>
      <c r="D1136" s="131"/>
      <c r="E1136" s="131"/>
      <c r="F1136" s="131"/>
      <c r="G1136" s="131"/>
      <c r="H1136" s="131"/>
      <c r="I1136" s="131"/>
      <c r="J1136" s="131"/>
    </row>
    <row r="1137" spans="2:10" x14ac:dyDescent="0.2">
      <c r="B1137" s="131"/>
      <c r="C1137" s="131"/>
      <c r="D1137" s="131"/>
      <c r="E1137" s="131"/>
      <c r="F1137" s="131"/>
      <c r="G1137" s="131"/>
      <c r="H1137" s="131"/>
      <c r="I1137" s="131"/>
      <c r="J1137" s="131"/>
    </row>
    <row r="1138" spans="2:10" x14ac:dyDescent="0.2">
      <c r="B1138" s="131"/>
      <c r="C1138" s="131"/>
      <c r="D1138" s="131"/>
      <c r="E1138" s="131"/>
      <c r="F1138" s="131"/>
      <c r="G1138" s="131"/>
      <c r="H1138" s="131"/>
      <c r="I1138" s="131"/>
      <c r="J1138" s="131"/>
    </row>
    <row r="1139" spans="2:10" x14ac:dyDescent="0.2">
      <c r="B1139" s="131"/>
      <c r="C1139" s="131"/>
      <c r="D1139" s="131"/>
      <c r="E1139" s="131"/>
      <c r="F1139" s="131"/>
      <c r="G1139" s="131"/>
      <c r="H1139" s="131"/>
      <c r="I1139" s="131"/>
      <c r="J1139" s="131"/>
    </row>
    <row r="1140" spans="2:10" x14ac:dyDescent="0.2">
      <c r="B1140" s="131"/>
      <c r="C1140" s="131"/>
      <c r="D1140" s="131"/>
      <c r="E1140" s="131"/>
      <c r="F1140" s="131"/>
      <c r="G1140" s="131"/>
      <c r="H1140" s="131"/>
      <c r="I1140" s="131"/>
      <c r="J1140" s="131"/>
    </row>
    <row r="1141" spans="2:10" x14ac:dyDescent="0.2">
      <c r="B1141" s="131"/>
      <c r="C1141" s="131"/>
      <c r="D1141" s="131"/>
      <c r="E1141" s="131"/>
      <c r="F1141" s="131"/>
      <c r="G1141" s="131"/>
      <c r="H1141" s="131"/>
      <c r="I1141" s="131"/>
      <c r="J1141" s="131"/>
    </row>
    <row r="1142" spans="2:10" x14ac:dyDescent="0.2">
      <c r="B1142" s="131"/>
      <c r="C1142" s="131"/>
      <c r="D1142" s="131"/>
      <c r="E1142" s="131"/>
      <c r="F1142" s="131"/>
      <c r="G1142" s="131"/>
      <c r="H1142" s="131"/>
      <c r="I1142" s="131"/>
      <c r="J1142" s="131"/>
    </row>
    <row r="1143" spans="2:10" x14ac:dyDescent="0.2">
      <c r="B1143" s="131"/>
      <c r="C1143" s="131"/>
      <c r="D1143" s="131"/>
      <c r="E1143" s="131"/>
      <c r="F1143" s="131"/>
      <c r="G1143" s="131"/>
      <c r="H1143" s="131"/>
      <c r="I1143" s="131"/>
      <c r="J1143" s="131"/>
    </row>
    <row r="1144" spans="2:10" x14ac:dyDescent="0.2">
      <c r="B1144" s="131"/>
      <c r="C1144" s="131"/>
      <c r="D1144" s="131"/>
      <c r="E1144" s="131"/>
      <c r="F1144" s="131"/>
      <c r="G1144" s="131"/>
      <c r="H1144" s="131"/>
      <c r="I1144" s="131"/>
      <c r="J1144" s="131"/>
    </row>
    <row r="1145" spans="2:10" x14ac:dyDescent="0.2">
      <c r="B1145" s="131"/>
      <c r="C1145" s="131"/>
      <c r="D1145" s="131"/>
      <c r="E1145" s="131"/>
      <c r="F1145" s="131"/>
      <c r="G1145" s="131"/>
      <c r="H1145" s="131"/>
      <c r="I1145" s="131"/>
      <c r="J1145" s="131"/>
    </row>
    <row r="1146" spans="2:10" x14ac:dyDescent="0.2">
      <c r="B1146" s="131"/>
      <c r="C1146" s="131"/>
      <c r="D1146" s="131"/>
      <c r="E1146" s="131"/>
      <c r="F1146" s="131"/>
      <c r="G1146" s="131"/>
      <c r="H1146" s="131"/>
      <c r="I1146" s="131"/>
      <c r="J1146" s="131"/>
    </row>
    <row r="1147" spans="2:10" x14ac:dyDescent="0.2">
      <c r="B1147" s="131"/>
      <c r="C1147" s="131"/>
      <c r="D1147" s="131"/>
      <c r="E1147" s="131"/>
      <c r="F1147" s="131"/>
      <c r="G1147" s="131"/>
      <c r="H1147" s="131"/>
      <c r="I1147" s="131"/>
      <c r="J1147" s="131"/>
    </row>
    <row r="1148" spans="2:10" x14ac:dyDescent="0.2">
      <c r="B1148" s="131"/>
      <c r="C1148" s="131"/>
      <c r="D1148" s="131"/>
      <c r="E1148" s="131"/>
      <c r="F1148" s="131"/>
      <c r="G1148" s="131"/>
      <c r="H1148" s="131"/>
      <c r="I1148" s="131"/>
      <c r="J1148" s="131"/>
    </row>
    <row r="1149" spans="2:10" x14ac:dyDescent="0.2">
      <c r="B1149" s="131"/>
      <c r="C1149" s="131"/>
      <c r="D1149" s="131"/>
      <c r="E1149" s="131"/>
      <c r="F1149" s="131"/>
      <c r="G1149" s="131"/>
      <c r="H1149" s="131"/>
      <c r="I1149" s="131"/>
      <c r="J1149" s="131"/>
    </row>
    <row r="1150" spans="2:10" x14ac:dyDescent="0.2">
      <c r="B1150" s="131"/>
      <c r="C1150" s="131"/>
      <c r="D1150" s="131"/>
      <c r="E1150" s="131"/>
      <c r="F1150" s="131"/>
      <c r="G1150" s="131"/>
      <c r="H1150" s="131"/>
      <c r="I1150" s="131"/>
      <c r="J1150" s="131"/>
    </row>
    <row r="1151" spans="2:10" x14ac:dyDescent="0.2">
      <c r="B1151" s="131"/>
      <c r="C1151" s="131"/>
      <c r="D1151" s="131"/>
      <c r="E1151" s="131"/>
      <c r="F1151" s="131"/>
      <c r="G1151" s="131"/>
      <c r="H1151" s="131"/>
      <c r="I1151" s="131"/>
      <c r="J1151" s="131"/>
    </row>
    <row r="1152" spans="2:10" x14ac:dyDescent="0.2">
      <c r="B1152" s="131"/>
      <c r="C1152" s="131"/>
      <c r="D1152" s="131"/>
      <c r="E1152" s="131"/>
      <c r="F1152" s="131"/>
      <c r="G1152" s="131"/>
      <c r="H1152" s="131"/>
      <c r="I1152" s="131"/>
      <c r="J1152" s="131"/>
    </row>
    <row r="1153" spans="2:10" x14ac:dyDescent="0.2">
      <c r="B1153" s="131"/>
      <c r="C1153" s="131"/>
      <c r="D1153" s="131"/>
      <c r="E1153" s="131"/>
      <c r="F1153" s="131"/>
      <c r="G1153" s="131"/>
      <c r="H1153" s="131"/>
      <c r="I1153" s="131"/>
      <c r="J1153" s="131"/>
    </row>
    <row r="1154" spans="2:10" x14ac:dyDescent="0.2">
      <c r="B1154" s="131"/>
      <c r="C1154" s="131"/>
      <c r="D1154" s="131"/>
      <c r="E1154" s="131"/>
      <c r="F1154" s="131"/>
      <c r="G1154" s="131"/>
      <c r="H1154" s="131"/>
      <c r="I1154" s="131"/>
      <c r="J1154" s="131"/>
    </row>
    <row r="1155" spans="2:10" x14ac:dyDescent="0.2">
      <c r="B1155" s="131"/>
      <c r="C1155" s="131"/>
      <c r="D1155" s="131"/>
      <c r="E1155" s="131"/>
      <c r="F1155" s="131"/>
      <c r="G1155" s="131"/>
      <c r="H1155" s="131"/>
      <c r="I1155" s="131"/>
      <c r="J1155" s="131"/>
    </row>
    <row r="1156" spans="2:10" x14ac:dyDescent="0.2">
      <c r="B1156" s="131"/>
      <c r="C1156" s="131"/>
      <c r="D1156" s="131"/>
      <c r="E1156" s="131"/>
      <c r="F1156" s="131"/>
      <c r="G1156" s="131"/>
      <c r="H1156" s="131"/>
      <c r="I1156" s="131"/>
      <c r="J1156" s="131"/>
    </row>
    <row r="1157" spans="2:10" x14ac:dyDescent="0.2">
      <c r="B1157" s="131"/>
      <c r="C1157" s="131"/>
      <c r="D1157" s="131"/>
      <c r="E1157" s="131"/>
      <c r="F1157" s="131"/>
      <c r="G1157" s="131"/>
      <c r="H1157" s="131"/>
      <c r="I1157" s="131"/>
      <c r="J1157" s="131"/>
    </row>
    <row r="1158" spans="2:10" x14ac:dyDescent="0.2">
      <c r="B1158" s="131"/>
      <c r="C1158" s="131"/>
      <c r="D1158" s="131"/>
      <c r="E1158" s="131"/>
      <c r="F1158" s="131"/>
      <c r="G1158" s="131"/>
      <c r="H1158" s="131"/>
      <c r="I1158" s="131"/>
      <c r="J1158" s="131"/>
    </row>
    <row r="1159" spans="2:10" x14ac:dyDescent="0.2">
      <c r="B1159" s="131"/>
      <c r="C1159" s="131"/>
      <c r="D1159" s="131"/>
      <c r="E1159" s="131"/>
      <c r="F1159" s="131"/>
      <c r="G1159" s="131"/>
      <c r="H1159" s="131"/>
      <c r="I1159" s="131"/>
      <c r="J1159" s="131"/>
    </row>
    <row r="1160" spans="2:10" x14ac:dyDescent="0.2">
      <c r="B1160" s="131"/>
      <c r="C1160" s="131"/>
      <c r="D1160" s="131"/>
      <c r="E1160" s="131"/>
      <c r="F1160" s="131"/>
      <c r="G1160" s="131"/>
      <c r="H1160" s="131"/>
      <c r="I1160" s="131"/>
      <c r="J1160" s="131"/>
    </row>
    <row r="1161" spans="2:10" x14ac:dyDescent="0.2">
      <c r="B1161" s="131"/>
      <c r="C1161" s="131"/>
      <c r="D1161" s="131"/>
      <c r="E1161" s="131"/>
      <c r="F1161" s="131"/>
      <c r="G1161" s="131"/>
      <c r="H1161" s="131"/>
      <c r="I1161" s="131"/>
      <c r="J1161" s="131"/>
    </row>
    <row r="1162" spans="2:10" x14ac:dyDescent="0.2">
      <c r="B1162" s="131"/>
      <c r="C1162" s="131"/>
      <c r="D1162" s="131"/>
      <c r="E1162" s="131"/>
      <c r="F1162" s="131"/>
      <c r="G1162" s="131"/>
      <c r="H1162" s="131"/>
      <c r="I1162" s="131"/>
      <c r="J1162" s="131"/>
    </row>
    <row r="1163" spans="2:10" x14ac:dyDescent="0.2">
      <c r="B1163" s="131"/>
      <c r="C1163" s="131"/>
      <c r="D1163" s="131"/>
      <c r="E1163" s="131"/>
      <c r="F1163" s="131"/>
      <c r="G1163" s="131"/>
      <c r="H1163" s="131"/>
      <c r="I1163" s="131"/>
      <c r="J1163" s="131"/>
    </row>
    <row r="1164" spans="2:10" x14ac:dyDescent="0.2">
      <c r="B1164" s="131"/>
      <c r="C1164" s="131"/>
      <c r="D1164" s="131"/>
      <c r="E1164" s="131"/>
      <c r="F1164" s="131"/>
      <c r="G1164" s="131"/>
      <c r="H1164" s="131"/>
      <c r="I1164" s="131"/>
      <c r="J1164" s="131"/>
    </row>
    <row r="1165" spans="2:10" x14ac:dyDescent="0.2">
      <c r="B1165" s="131"/>
      <c r="C1165" s="131"/>
      <c r="D1165" s="131"/>
      <c r="E1165" s="131"/>
      <c r="F1165" s="131"/>
      <c r="G1165" s="131"/>
      <c r="H1165" s="131"/>
      <c r="I1165" s="131"/>
      <c r="J1165" s="131"/>
    </row>
    <row r="1166" spans="2:10" x14ac:dyDescent="0.2">
      <c r="B1166" s="131"/>
      <c r="C1166" s="131"/>
      <c r="D1166" s="131"/>
      <c r="E1166" s="131"/>
      <c r="F1166" s="131"/>
      <c r="G1166" s="131"/>
      <c r="H1166" s="131"/>
      <c r="I1166" s="131"/>
      <c r="J1166" s="131"/>
    </row>
    <row r="1167" spans="2:10" x14ac:dyDescent="0.2">
      <c r="B1167" s="131"/>
      <c r="C1167" s="131"/>
      <c r="D1167" s="131"/>
      <c r="E1167" s="131"/>
      <c r="F1167" s="131"/>
      <c r="G1167" s="131"/>
      <c r="H1167" s="131"/>
      <c r="I1167" s="131"/>
      <c r="J1167" s="131"/>
    </row>
    <row r="1168" spans="2:10" x14ac:dyDescent="0.2">
      <c r="B1168" s="131"/>
      <c r="C1168" s="131"/>
      <c r="D1168" s="131"/>
      <c r="E1168" s="131"/>
      <c r="F1168" s="131"/>
      <c r="G1168" s="131"/>
      <c r="H1168" s="131"/>
      <c r="I1168" s="131"/>
      <c r="J1168" s="131"/>
    </row>
    <row r="1169" spans="2:10" x14ac:dyDescent="0.2">
      <c r="B1169" s="131"/>
      <c r="C1169" s="131"/>
      <c r="D1169" s="131"/>
      <c r="E1169" s="131"/>
      <c r="F1169" s="131"/>
      <c r="G1169" s="131"/>
      <c r="H1169" s="131"/>
      <c r="I1169" s="131"/>
      <c r="J1169" s="131"/>
    </row>
    <row r="1170" spans="2:10" x14ac:dyDescent="0.2">
      <c r="B1170" s="131"/>
      <c r="C1170" s="131"/>
      <c r="D1170" s="131"/>
      <c r="E1170" s="131"/>
      <c r="F1170" s="131"/>
      <c r="G1170" s="131"/>
      <c r="H1170" s="131"/>
      <c r="I1170" s="131"/>
      <c r="J1170" s="131"/>
    </row>
    <row r="1171" spans="2:10" x14ac:dyDescent="0.2">
      <c r="B1171" s="131"/>
      <c r="C1171" s="131"/>
      <c r="D1171" s="131"/>
      <c r="E1171" s="131"/>
      <c r="F1171" s="131"/>
      <c r="G1171" s="131"/>
      <c r="H1171" s="131"/>
      <c r="I1171" s="131"/>
      <c r="J1171" s="131"/>
    </row>
    <row r="1172" spans="2:10" x14ac:dyDescent="0.2">
      <c r="B1172" s="131"/>
      <c r="C1172" s="131"/>
      <c r="D1172" s="131"/>
      <c r="E1172" s="131"/>
      <c r="F1172" s="131"/>
      <c r="G1172" s="131"/>
      <c r="H1172" s="131"/>
      <c r="I1172" s="131"/>
      <c r="J1172" s="131"/>
    </row>
    <row r="1173" spans="2:10" x14ac:dyDescent="0.2">
      <c r="B1173" s="131"/>
      <c r="C1173" s="131"/>
      <c r="D1173" s="131"/>
      <c r="E1173" s="131"/>
      <c r="F1173" s="131"/>
      <c r="G1173" s="131"/>
      <c r="H1173" s="131"/>
      <c r="I1173" s="131"/>
      <c r="J1173" s="131"/>
    </row>
    <row r="1174" spans="2:10" x14ac:dyDescent="0.2">
      <c r="B1174" s="131"/>
      <c r="C1174" s="131"/>
      <c r="D1174" s="131"/>
      <c r="E1174" s="131"/>
      <c r="F1174" s="131"/>
      <c r="G1174" s="131"/>
      <c r="H1174" s="131"/>
      <c r="I1174" s="131"/>
      <c r="J1174" s="131"/>
    </row>
    <row r="1175" spans="2:10" x14ac:dyDescent="0.2">
      <c r="B1175" s="131"/>
      <c r="C1175" s="131"/>
      <c r="D1175" s="131"/>
      <c r="E1175" s="131"/>
      <c r="F1175" s="131"/>
      <c r="G1175" s="131"/>
      <c r="H1175" s="131"/>
      <c r="I1175" s="131"/>
      <c r="J1175" s="131"/>
    </row>
    <row r="1176" spans="2:10" x14ac:dyDescent="0.2">
      <c r="B1176" s="131"/>
      <c r="C1176" s="131"/>
      <c r="D1176" s="131"/>
      <c r="E1176" s="131"/>
      <c r="F1176" s="131"/>
      <c r="G1176" s="131"/>
      <c r="H1176" s="131"/>
      <c r="I1176" s="131"/>
      <c r="J1176" s="131"/>
    </row>
    <row r="1177" spans="2:10" x14ac:dyDescent="0.2">
      <c r="B1177" s="131"/>
      <c r="C1177" s="131"/>
      <c r="D1177" s="131"/>
      <c r="E1177" s="131"/>
      <c r="F1177" s="131"/>
      <c r="G1177" s="131"/>
      <c r="H1177" s="131"/>
      <c r="I1177" s="131"/>
      <c r="J1177" s="131"/>
    </row>
    <row r="1178" spans="2:10" x14ac:dyDescent="0.2">
      <c r="B1178" s="131"/>
      <c r="C1178" s="131"/>
      <c r="D1178" s="131"/>
      <c r="E1178" s="131"/>
      <c r="F1178" s="131"/>
      <c r="G1178" s="131"/>
      <c r="H1178" s="131"/>
      <c r="I1178" s="131"/>
      <c r="J1178" s="131"/>
    </row>
    <row r="1179" spans="2:10" x14ac:dyDescent="0.2">
      <c r="B1179" s="131"/>
      <c r="C1179" s="131"/>
      <c r="D1179" s="131"/>
      <c r="E1179" s="131"/>
      <c r="F1179" s="131"/>
      <c r="G1179" s="131"/>
      <c r="H1179" s="131"/>
      <c r="I1179" s="131"/>
      <c r="J1179" s="131"/>
    </row>
    <row r="1180" spans="2:10" x14ac:dyDescent="0.2">
      <c r="B1180" s="131"/>
      <c r="C1180" s="131"/>
      <c r="D1180" s="131"/>
      <c r="E1180" s="131"/>
      <c r="F1180" s="131"/>
      <c r="G1180" s="131"/>
      <c r="H1180" s="131"/>
      <c r="I1180" s="131"/>
      <c r="J1180" s="131"/>
    </row>
    <row r="1181" spans="2:10" x14ac:dyDescent="0.2">
      <c r="B1181" s="131"/>
      <c r="C1181" s="131"/>
      <c r="D1181" s="131"/>
      <c r="E1181" s="131"/>
      <c r="F1181" s="131"/>
      <c r="G1181" s="131"/>
      <c r="H1181" s="131"/>
      <c r="I1181" s="131"/>
      <c r="J1181" s="131"/>
    </row>
    <row r="1182" spans="2:10" x14ac:dyDescent="0.2">
      <c r="B1182" s="131"/>
      <c r="C1182" s="131"/>
      <c r="D1182" s="131"/>
      <c r="E1182" s="131"/>
      <c r="F1182" s="131"/>
      <c r="G1182" s="131"/>
      <c r="H1182" s="131"/>
      <c r="I1182" s="131"/>
      <c r="J1182" s="131"/>
    </row>
    <row r="1183" spans="2:10" x14ac:dyDescent="0.2">
      <c r="B1183" s="131"/>
      <c r="C1183" s="131"/>
      <c r="D1183" s="131"/>
      <c r="E1183" s="131"/>
      <c r="F1183" s="131"/>
      <c r="G1183" s="131"/>
      <c r="H1183" s="131"/>
      <c r="I1183" s="131"/>
      <c r="J1183" s="131"/>
    </row>
    <row r="1184" spans="2:10" x14ac:dyDescent="0.2">
      <c r="B1184" s="131"/>
      <c r="C1184" s="131"/>
      <c r="D1184" s="131"/>
      <c r="E1184" s="131"/>
      <c r="F1184" s="131"/>
      <c r="G1184" s="131"/>
      <c r="H1184" s="131"/>
      <c r="I1184" s="131"/>
      <c r="J1184" s="131"/>
    </row>
    <row r="1185" spans="2:10" x14ac:dyDescent="0.2">
      <c r="B1185" s="131"/>
      <c r="C1185" s="131"/>
      <c r="D1185" s="131"/>
      <c r="E1185" s="131"/>
      <c r="F1185" s="131"/>
      <c r="G1185" s="131"/>
      <c r="H1185" s="131"/>
      <c r="I1185" s="131"/>
      <c r="J1185" s="131"/>
    </row>
    <row r="1186" spans="2:10" x14ac:dyDescent="0.2">
      <c r="B1186" s="131"/>
      <c r="C1186" s="131"/>
      <c r="D1186" s="131"/>
      <c r="E1186" s="131"/>
      <c r="F1186" s="131"/>
      <c r="G1186" s="131"/>
      <c r="H1186" s="131"/>
      <c r="I1186" s="131"/>
      <c r="J1186" s="131"/>
    </row>
    <row r="1187" spans="2:10" x14ac:dyDescent="0.2">
      <c r="B1187" s="131"/>
      <c r="C1187" s="131"/>
      <c r="D1187" s="131"/>
      <c r="E1187" s="131"/>
      <c r="F1187" s="131"/>
      <c r="G1187" s="131"/>
      <c r="H1187" s="131"/>
      <c r="I1187" s="131"/>
      <c r="J1187" s="131"/>
    </row>
    <row r="1188" spans="2:10" x14ac:dyDescent="0.2">
      <c r="B1188" s="131"/>
      <c r="C1188" s="131"/>
      <c r="D1188" s="131"/>
      <c r="E1188" s="131"/>
      <c r="F1188" s="131"/>
      <c r="G1188" s="131"/>
      <c r="H1188" s="131"/>
      <c r="I1188" s="131"/>
      <c r="J1188" s="131"/>
    </row>
    <row r="1189" spans="2:10" x14ac:dyDescent="0.2">
      <c r="B1189" s="131"/>
      <c r="C1189" s="131"/>
      <c r="D1189" s="131"/>
      <c r="E1189" s="131"/>
      <c r="F1189" s="131"/>
      <c r="G1189" s="131"/>
      <c r="H1189" s="131"/>
      <c r="I1189" s="131"/>
      <c r="J1189" s="131"/>
    </row>
    <row r="1190" spans="2:10" x14ac:dyDescent="0.2">
      <c r="B1190" s="131"/>
      <c r="C1190" s="131"/>
      <c r="D1190" s="131"/>
      <c r="E1190" s="131"/>
      <c r="F1190" s="131"/>
      <c r="G1190" s="131"/>
      <c r="H1190" s="131"/>
      <c r="I1190" s="131"/>
      <c r="J1190" s="131"/>
    </row>
    <row r="1191" spans="2:10" x14ac:dyDescent="0.2">
      <c r="B1191" s="131"/>
      <c r="C1191" s="131"/>
      <c r="D1191" s="131"/>
      <c r="E1191" s="131"/>
      <c r="F1191" s="131"/>
      <c r="G1191" s="131"/>
      <c r="H1191" s="131"/>
      <c r="I1191" s="131"/>
      <c r="J1191" s="131"/>
    </row>
    <row r="1192" spans="2:10" x14ac:dyDescent="0.2">
      <c r="B1192" s="131"/>
      <c r="C1192" s="131"/>
      <c r="D1192" s="131"/>
      <c r="E1192" s="131"/>
      <c r="F1192" s="131"/>
      <c r="G1192" s="131"/>
      <c r="H1192" s="131"/>
      <c r="I1192" s="131"/>
      <c r="J1192" s="131"/>
    </row>
    <row r="1193" spans="2:10" x14ac:dyDescent="0.2">
      <c r="B1193" s="131"/>
      <c r="C1193" s="131"/>
      <c r="D1193" s="131"/>
      <c r="E1193" s="131"/>
      <c r="F1193" s="131"/>
      <c r="G1193" s="131"/>
      <c r="H1193" s="131"/>
      <c r="I1193" s="131"/>
      <c r="J1193" s="131"/>
    </row>
    <row r="1194" spans="2:10" x14ac:dyDescent="0.2">
      <c r="B1194" s="131"/>
      <c r="C1194" s="131"/>
      <c r="D1194" s="131"/>
      <c r="E1194" s="131"/>
      <c r="F1194" s="131"/>
      <c r="G1194" s="131"/>
      <c r="H1194" s="131"/>
      <c r="I1194" s="131"/>
      <c r="J1194" s="131"/>
    </row>
    <row r="1195" spans="2:10" x14ac:dyDescent="0.2">
      <c r="B1195" s="131"/>
      <c r="C1195" s="131"/>
      <c r="D1195" s="131"/>
      <c r="E1195" s="131"/>
      <c r="F1195" s="131"/>
      <c r="G1195" s="131"/>
      <c r="H1195" s="131"/>
      <c r="I1195" s="131"/>
      <c r="J1195" s="131"/>
    </row>
    <row r="1196" spans="2:10" x14ac:dyDescent="0.2">
      <c r="B1196" s="131"/>
      <c r="C1196" s="131"/>
      <c r="D1196" s="131"/>
      <c r="E1196" s="131"/>
      <c r="F1196" s="131"/>
      <c r="G1196" s="131"/>
      <c r="H1196" s="131"/>
      <c r="I1196" s="131"/>
      <c r="J1196" s="131"/>
    </row>
    <row r="1197" spans="2:10" x14ac:dyDescent="0.2">
      <c r="B1197" s="131"/>
      <c r="C1197" s="131"/>
      <c r="D1197" s="131"/>
      <c r="E1197" s="131"/>
      <c r="F1197" s="131"/>
      <c r="G1197" s="131"/>
      <c r="H1197" s="131"/>
      <c r="I1197" s="131"/>
      <c r="J1197" s="131"/>
    </row>
    <row r="1198" spans="2:10" x14ac:dyDescent="0.2">
      <c r="B1198" s="131"/>
      <c r="C1198" s="131"/>
      <c r="D1198" s="131"/>
      <c r="E1198" s="131"/>
      <c r="F1198" s="131"/>
      <c r="G1198" s="131"/>
      <c r="H1198" s="131"/>
      <c r="I1198" s="131"/>
      <c r="J1198" s="131"/>
    </row>
    <row r="1199" spans="2:10" x14ac:dyDescent="0.2">
      <c r="B1199" s="131"/>
      <c r="C1199" s="131"/>
      <c r="D1199" s="131"/>
      <c r="E1199" s="131"/>
      <c r="F1199" s="131"/>
      <c r="G1199" s="131"/>
      <c r="H1199" s="131"/>
      <c r="I1199" s="131"/>
      <c r="J1199" s="131"/>
    </row>
    <row r="1200" spans="2:10" x14ac:dyDescent="0.2">
      <c r="B1200" s="131"/>
      <c r="C1200" s="131"/>
      <c r="D1200" s="131"/>
      <c r="E1200" s="131"/>
      <c r="F1200" s="131"/>
      <c r="G1200" s="131"/>
      <c r="H1200" s="131"/>
      <c r="I1200" s="131"/>
      <c r="J1200" s="131"/>
    </row>
    <row r="1201" spans="2:10" x14ac:dyDescent="0.2">
      <c r="B1201" s="131"/>
      <c r="C1201" s="131"/>
      <c r="D1201" s="131"/>
      <c r="E1201" s="131"/>
      <c r="F1201" s="131"/>
      <c r="G1201" s="131"/>
      <c r="H1201" s="131"/>
      <c r="I1201" s="131"/>
      <c r="J1201" s="131"/>
    </row>
    <row r="1202" spans="2:10" x14ac:dyDescent="0.2">
      <c r="B1202" s="131"/>
      <c r="C1202" s="131"/>
      <c r="D1202" s="131"/>
      <c r="E1202" s="131"/>
      <c r="F1202" s="131"/>
      <c r="G1202" s="131"/>
      <c r="H1202" s="131"/>
      <c r="I1202" s="131"/>
      <c r="J1202" s="131"/>
    </row>
    <row r="1203" spans="2:10" x14ac:dyDescent="0.2">
      <c r="B1203" s="131"/>
      <c r="C1203" s="131"/>
      <c r="D1203" s="131"/>
      <c r="E1203" s="131"/>
      <c r="F1203" s="131"/>
      <c r="G1203" s="131"/>
      <c r="H1203" s="131"/>
      <c r="I1203" s="131"/>
      <c r="J1203" s="131"/>
    </row>
    <row r="1204" spans="2:10" x14ac:dyDescent="0.2">
      <c r="B1204" s="131"/>
      <c r="C1204" s="131"/>
      <c r="D1204" s="131"/>
      <c r="E1204" s="131"/>
      <c r="F1204" s="131"/>
      <c r="G1204" s="131"/>
      <c r="H1204" s="131"/>
      <c r="I1204" s="131"/>
      <c r="J1204" s="131"/>
    </row>
    <row r="1205" spans="2:10" x14ac:dyDescent="0.2">
      <c r="B1205" s="131"/>
      <c r="C1205" s="131"/>
      <c r="D1205" s="131"/>
      <c r="E1205" s="131"/>
      <c r="F1205" s="131"/>
      <c r="G1205" s="131"/>
      <c r="H1205" s="131"/>
      <c r="I1205" s="131"/>
      <c r="J1205" s="131"/>
    </row>
    <row r="1206" spans="2:10" x14ac:dyDescent="0.2">
      <c r="B1206" s="131"/>
      <c r="C1206" s="131"/>
      <c r="D1206" s="131"/>
      <c r="E1206" s="131"/>
      <c r="F1206" s="131"/>
      <c r="G1206" s="131"/>
      <c r="H1206" s="131"/>
      <c r="I1206" s="131"/>
      <c r="J1206" s="131"/>
    </row>
    <row r="1207" spans="2:10" x14ac:dyDescent="0.2">
      <c r="B1207" s="131"/>
      <c r="C1207" s="131"/>
      <c r="D1207" s="131"/>
      <c r="E1207" s="131"/>
      <c r="F1207" s="131"/>
      <c r="G1207" s="131"/>
      <c r="H1207" s="131"/>
      <c r="I1207" s="131"/>
      <c r="J1207" s="131"/>
    </row>
    <row r="1208" spans="2:10" x14ac:dyDescent="0.2">
      <c r="B1208" s="131"/>
      <c r="C1208" s="131"/>
      <c r="D1208" s="131"/>
      <c r="E1208" s="131"/>
      <c r="F1208" s="131"/>
      <c r="G1208" s="131"/>
      <c r="H1208" s="131"/>
      <c r="I1208" s="131"/>
      <c r="J1208" s="131"/>
    </row>
    <row r="1209" spans="2:10" x14ac:dyDescent="0.2">
      <c r="B1209" s="131"/>
      <c r="C1209" s="131"/>
      <c r="D1209" s="131"/>
      <c r="E1209" s="131"/>
      <c r="F1209" s="131"/>
      <c r="G1209" s="131"/>
      <c r="H1209" s="131"/>
      <c r="I1209" s="131"/>
      <c r="J1209" s="131"/>
    </row>
    <row r="1210" spans="2:10" x14ac:dyDescent="0.2">
      <c r="B1210" s="131"/>
      <c r="C1210" s="131"/>
      <c r="D1210" s="131"/>
      <c r="E1210" s="131"/>
      <c r="F1210" s="131"/>
      <c r="G1210" s="131"/>
      <c r="H1210" s="131"/>
      <c r="I1210" s="131"/>
      <c r="J1210" s="131"/>
    </row>
    <row r="1211" spans="2:10" x14ac:dyDescent="0.2">
      <c r="B1211" s="131"/>
      <c r="C1211" s="131"/>
      <c r="D1211" s="131"/>
      <c r="E1211" s="131"/>
      <c r="F1211" s="131"/>
      <c r="G1211" s="131"/>
      <c r="H1211" s="131"/>
      <c r="I1211" s="131"/>
      <c r="J1211" s="131"/>
    </row>
    <row r="1212" spans="2:10" x14ac:dyDescent="0.2">
      <c r="B1212" s="131"/>
      <c r="C1212" s="131"/>
      <c r="D1212" s="131"/>
      <c r="E1212" s="131"/>
      <c r="F1212" s="131"/>
      <c r="G1212" s="131"/>
      <c r="H1212" s="131"/>
      <c r="I1212" s="131"/>
      <c r="J1212" s="131"/>
    </row>
    <row r="1213" spans="2:10" x14ac:dyDescent="0.2">
      <c r="B1213" s="131"/>
      <c r="C1213" s="131"/>
      <c r="D1213" s="131"/>
      <c r="E1213" s="131"/>
      <c r="F1213" s="131"/>
      <c r="G1213" s="131"/>
      <c r="H1213" s="131"/>
      <c r="I1213" s="131"/>
      <c r="J1213" s="131"/>
    </row>
    <row r="1214" spans="2:10" x14ac:dyDescent="0.2">
      <c r="B1214" s="131"/>
      <c r="C1214" s="131"/>
      <c r="D1214" s="131"/>
      <c r="E1214" s="131"/>
      <c r="F1214" s="131"/>
      <c r="G1214" s="131"/>
      <c r="H1214" s="131"/>
      <c r="I1214" s="131"/>
      <c r="J1214" s="131"/>
    </row>
    <row r="1215" spans="2:10" x14ac:dyDescent="0.2">
      <c r="B1215" s="131"/>
      <c r="C1215" s="131"/>
      <c r="D1215" s="131"/>
      <c r="E1215" s="131"/>
      <c r="F1215" s="131"/>
      <c r="G1215" s="131"/>
      <c r="H1215" s="131"/>
      <c r="I1215" s="131"/>
      <c r="J1215" s="131"/>
    </row>
    <row r="1216" spans="2:10" x14ac:dyDescent="0.2">
      <c r="B1216" s="131"/>
      <c r="C1216" s="131"/>
      <c r="D1216" s="131"/>
      <c r="E1216" s="131"/>
      <c r="F1216" s="131"/>
      <c r="G1216" s="131"/>
      <c r="H1216" s="131"/>
      <c r="I1216" s="131"/>
      <c r="J1216" s="131"/>
    </row>
    <row r="1217" spans="2:10" x14ac:dyDescent="0.2">
      <c r="B1217" s="131"/>
      <c r="C1217" s="131"/>
      <c r="D1217" s="131"/>
      <c r="E1217" s="131"/>
      <c r="F1217" s="131"/>
      <c r="G1217" s="131"/>
      <c r="H1217" s="131"/>
      <c r="I1217" s="131"/>
      <c r="J1217" s="131"/>
    </row>
    <row r="1218" spans="2:10" x14ac:dyDescent="0.2">
      <c r="B1218" s="131"/>
      <c r="C1218" s="131"/>
      <c r="D1218" s="131"/>
      <c r="E1218" s="131"/>
      <c r="F1218" s="131"/>
      <c r="G1218" s="131"/>
      <c r="H1218" s="131"/>
      <c r="I1218" s="131"/>
      <c r="J1218" s="131"/>
    </row>
    <row r="1219" spans="2:10" x14ac:dyDescent="0.2">
      <c r="B1219" s="131"/>
      <c r="C1219" s="131"/>
      <c r="D1219" s="131"/>
      <c r="E1219" s="131"/>
      <c r="F1219" s="131"/>
      <c r="G1219" s="131"/>
      <c r="H1219" s="131"/>
      <c r="I1219" s="131"/>
      <c r="J1219" s="131"/>
    </row>
    <row r="1220" spans="2:10" x14ac:dyDescent="0.2">
      <c r="B1220" s="131"/>
      <c r="C1220" s="131"/>
      <c r="D1220" s="131"/>
      <c r="E1220" s="131"/>
      <c r="F1220" s="131"/>
      <c r="G1220" s="131"/>
      <c r="H1220" s="131"/>
      <c r="I1220" s="131"/>
      <c r="J1220" s="131"/>
    </row>
    <row r="1221" spans="2:10" x14ac:dyDescent="0.2">
      <c r="B1221" s="131"/>
      <c r="C1221" s="131"/>
      <c r="D1221" s="131"/>
      <c r="E1221" s="131"/>
      <c r="F1221" s="131"/>
      <c r="G1221" s="131"/>
      <c r="H1221" s="131"/>
      <c r="I1221" s="131"/>
      <c r="J1221" s="131"/>
    </row>
    <row r="1222" spans="2:10" x14ac:dyDescent="0.2">
      <c r="B1222" s="131"/>
      <c r="C1222" s="131"/>
      <c r="D1222" s="131"/>
      <c r="E1222" s="131"/>
      <c r="F1222" s="131"/>
      <c r="G1222" s="131"/>
      <c r="H1222" s="131"/>
      <c r="I1222" s="131"/>
      <c r="J1222" s="131"/>
    </row>
    <row r="1223" spans="2:10" x14ac:dyDescent="0.2">
      <c r="B1223" s="131"/>
      <c r="C1223" s="131"/>
      <c r="D1223" s="131"/>
      <c r="E1223" s="131"/>
      <c r="F1223" s="131"/>
      <c r="G1223" s="131"/>
      <c r="H1223" s="131"/>
      <c r="I1223" s="131"/>
      <c r="J1223" s="131"/>
    </row>
    <row r="1224" spans="2:10" x14ac:dyDescent="0.2">
      <c r="B1224" s="131"/>
      <c r="C1224" s="131"/>
      <c r="D1224" s="131"/>
      <c r="E1224" s="131"/>
      <c r="F1224" s="131"/>
      <c r="G1224" s="131"/>
      <c r="H1224" s="131"/>
      <c r="I1224" s="131"/>
      <c r="J1224" s="131"/>
    </row>
    <row r="1225" spans="2:10" x14ac:dyDescent="0.2">
      <c r="B1225" s="131"/>
      <c r="C1225" s="131"/>
      <c r="D1225" s="131"/>
      <c r="E1225" s="131"/>
      <c r="F1225" s="131"/>
      <c r="G1225" s="131"/>
      <c r="H1225" s="131"/>
      <c r="I1225" s="131"/>
      <c r="J1225" s="131"/>
    </row>
    <row r="1226" spans="2:10" x14ac:dyDescent="0.2">
      <c r="B1226" s="131"/>
      <c r="C1226" s="131"/>
      <c r="D1226" s="131"/>
      <c r="E1226" s="131"/>
      <c r="F1226" s="131"/>
      <c r="G1226" s="131"/>
      <c r="H1226" s="131"/>
      <c r="I1226" s="131"/>
      <c r="J1226" s="131"/>
    </row>
    <row r="1227" spans="2:10" x14ac:dyDescent="0.2">
      <c r="B1227" s="131"/>
      <c r="C1227" s="131"/>
      <c r="D1227" s="131"/>
      <c r="E1227" s="131"/>
      <c r="F1227" s="131"/>
      <c r="G1227" s="131"/>
      <c r="H1227" s="131"/>
      <c r="I1227" s="131"/>
      <c r="J1227" s="131"/>
    </row>
    <row r="1228" spans="2:10" x14ac:dyDescent="0.2">
      <c r="B1228" s="131"/>
      <c r="C1228" s="131"/>
      <c r="D1228" s="131"/>
      <c r="E1228" s="131"/>
      <c r="F1228" s="131"/>
      <c r="G1228" s="131"/>
      <c r="H1228" s="131"/>
      <c r="I1228" s="131"/>
      <c r="J1228" s="131"/>
    </row>
    <row r="1229" spans="2:10" x14ac:dyDescent="0.2">
      <c r="B1229" s="131"/>
      <c r="C1229" s="131"/>
      <c r="D1229" s="131"/>
      <c r="E1229" s="131"/>
      <c r="F1229" s="131"/>
      <c r="G1229" s="131"/>
      <c r="H1229" s="131"/>
      <c r="I1229" s="131"/>
      <c r="J1229" s="131"/>
    </row>
    <row r="1230" spans="2:10" x14ac:dyDescent="0.2">
      <c r="B1230" s="131"/>
      <c r="C1230" s="131"/>
      <c r="D1230" s="131"/>
      <c r="E1230" s="131"/>
      <c r="F1230" s="131"/>
      <c r="G1230" s="131"/>
      <c r="H1230" s="131"/>
      <c r="I1230" s="131"/>
      <c r="J1230" s="131"/>
    </row>
    <row r="1231" spans="2:10" x14ac:dyDescent="0.2">
      <c r="B1231" s="131"/>
      <c r="C1231" s="131"/>
      <c r="D1231" s="131"/>
      <c r="E1231" s="131"/>
      <c r="F1231" s="131"/>
      <c r="G1231" s="131"/>
      <c r="H1231" s="131"/>
      <c r="I1231" s="131"/>
      <c r="J1231" s="131"/>
    </row>
    <row r="1232" spans="2:10" x14ac:dyDescent="0.2">
      <c r="B1232" s="131"/>
      <c r="C1232" s="131"/>
      <c r="D1232" s="131"/>
      <c r="E1232" s="131"/>
      <c r="F1232" s="131"/>
      <c r="G1232" s="131"/>
      <c r="H1232" s="131"/>
      <c r="I1232" s="131"/>
      <c r="J1232" s="131"/>
    </row>
    <row r="1233" spans="2:10" x14ac:dyDescent="0.2">
      <c r="B1233" s="131"/>
      <c r="C1233" s="131"/>
      <c r="D1233" s="131"/>
      <c r="E1233" s="131"/>
      <c r="F1233" s="131"/>
      <c r="G1233" s="131"/>
      <c r="H1233" s="131"/>
      <c r="I1233" s="131"/>
      <c r="J1233" s="131"/>
    </row>
    <row r="1234" spans="2:10" x14ac:dyDescent="0.2">
      <c r="B1234" s="131"/>
      <c r="C1234" s="131"/>
      <c r="D1234" s="131"/>
      <c r="E1234" s="131"/>
      <c r="F1234" s="131"/>
      <c r="G1234" s="131"/>
      <c r="H1234" s="131"/>
      <c r="I1234" s="131"/>
      <c r="J1234" s="131"/>
    </row>
    <row r="1235" spans="2:10" x14ac:dyDescent="0.2">
      <c r="B1235" s="131"/>
      <c r="C1235" s="131"/>
      <c r="D1235" s="131"/>
      <c r="E1235" s="131"/>
      <c r="F1235" s="131"/>
      <c r="G1235" s="131"/>
      <c r="H1235" s="131"/>
      <c r="I1235" s="131"/>
      <c r="J1235" s="131"/>
    </row>
    <row r="1236" spans="2:10" x14ac:dyDescent="0.2">
      <c r="B1236" s="131"/>
      <c r="C1236" s="131"/>
      <c r="D1236" s="131"/>
      <c r="E1236" s="131"/>
      <c r="F1236" s="131"/>
      <c r="G1236" s="131"/>
      <c r="H1236" s="131"/>
      <c r="I1236" s="131"/>
      <c r="J1236" s="131"/>
    </row>
    <row r="1237" spans="2:10" x14ac:dyDescent="0.2">
      <c r="B1237" s="131"/>
      <c r="C1237" s="131"/>
      <c r="D1237" s="131"/>
      <c r="E1237" s="131"/>
      <c r="F1237" s="131"/>
      <c r="G1237" s="131"/>
      <c r="H1237" s="131"/>
      <c r="I1237" s="131"/>
      <c r="J1237" s="131"/>
    </row>
    <row r="1238" spans="2:10" x14ac:dyDescent="0.2">
      <c r="B1238" s="131"/>
      <c r="C1238" s="131"/>
      <c r="D1238" s="131"/>
      <c r="E1238" s="131"/>
      <c r="F1238" s="131"/>
      <c r="G1238" s="131"/>
      <c r="H1238" s="131"/>
      <c r="I1238" s="131"/>
      <c r="J1238" s="131"/>
    </row>
    <row r="1239" spans="2:10" x14ac:dyDescent="0.2">
      <c r="B1239" s="131"/>
      <c r="C1239" s="131"/>
      <c r="D1239" s="131"/>
      <c r="E1239" s="131"/>
      <c r="F1239" s="131"/>
      <c r="G1239" s="131"/>
      <c r="H1239" s="131"/>
      <c r="I1239" s="131"/>
      <c r="J1239" s="131"/>
    </row>
    <row r="1240" spans="2:10" x14ac:dyDescent="0.2">
      <c r="B1240" s="131"/>
      <c r="C1240" s="131"/>
      <c r="D1240" s="131"/>
      <c r="E1240" s="131"/>
      <c r="F1240" s="131"/>
      <c r="G1240" s="131"/>
      <c r="H1240" s="131"/>
      <c r="I1240" s="131"/>
      <c r="J1240" s="131"/>
    </row>
    <row r="1241" spans="2:10" x14ac:dyDescent="0.2">
      <c r="B1241" s="131"/>
      <c r="C1241" s="131"/>
      <c r="D1241" s="131"/>
      <c r="E1241" s="131"/>
      <c r="F1241" s="131"/>
      <c r="G1241" s="131"/>
      <c r="H1241" s="131"/>
      <c r="I1241" s="131"/>
      <c r="J1241" s="131"/>
    </row>
    <row r="1242" spans="2:10" x14ac:dyDescent="0.2">
      <c r="B1242" s="131"/>
      <c r="C1242" s="131"/>
      <c r="D1242" s="131"/>
      <c r="E1242" s="131"/>
      <c r="F1242" s="131"/>
      <c r="G1242" s="131"/>
      <c r="H1242" s="131"/>
      <c r="I1242" s="131"/>
      <c r="J1242" s="131"/>
    </row>
    <row r="1243" spans="2:10" x14ac:dyDescent="0.2">
      <c r="B1243" s="131"/>
      <c r="C1243" s="131"/>
      <c r="D1243" s="131"/>
      <c r="E1243" s="131"/>
      <c r="F1243" s="131"/>
      <c r="G1243" s="131"/>
      <c r="H1243" s="131"/>
      <c r="I1243" s="131"/>
      <c r="J1243" s="131"/>
    </row>
    <row r="1244" spans="2:10" x14ac:dyDescent="0.2">
      <c r="B1244" s="131"/>
      <c r="C1244" s="131"/>
      <c r="D1244" s="131"/>
      <c r="E1244" s="131"/>
      <c r="F1244" s="131"/>
      <c r="G1244" s="131"/>
      <c r="H1244" s="131"/>
      <c r="I1244" s="131"/>
      <c r="J1244" s="131"/>
    </row>
    <row r="1245" spans="2:10" x14ac:dyDescent="0.2">
      <c r="B1245" s="131"/>
      <c r="C1245" s="131"/>
      <c r="D1245" s="131"/>
      <c r="E1245" s="131"/>
      <c r="F1245" s="131"/>
      <c r="G1245" s="131"/>
      <c r="H1245" s="131"/>
      <c r="I1245" s="131"/>
      <c r="J1245" s="131"/>
    </row>
    <row r="1246" spans="2:10" x14ac:dyDescent="0.2">
      <c r="B1246" s="131"/>
      <c r="C1246" s="131"/>
      <c r="D1246" s="131"/>
      <c r="E1246" s="131"/>
      <c r="F1246" s="131"/>
      <c r="G1246" s="131"/>
      <c r="H1246" s="131"/>
      <c r="I1246" s="131"/>
      <c r="J1246" s="131"/>
    </row>
    <row r="1247" spans="2:10" x14ac:dyDescent="0.2">
      <c r="B1247" s="131"/>
      <c r="C1247" s="131"/>
      <c r="D1247" s="131"/>
      <c r="E1247" s="131"/>
      <c r="F1247" s="131"/>
      <c r="G1247" s="131"/>
      <c r="H1247" s="131"/>
      <c r="I1247" s="131"/>
      <c r="J1247" s="131"/>
    </row>
    <row r="1248" spans="2:10" x14ac:dyDescent="0.2">
      <c r="B1248" s="131"/>
      <c r="C1248" s="131"/>
      <c r="D1248" s="131"/>
      <c r="E1248" s="131"/>
      <c r="F1248" s="131"/>
      <c r="G1248" s="131"/>
      <c r="H1248" s="131"/>
      <c r="I1248" s="131"/>
      <c r="J1248" s="131"/>
    </row>
    <row r="1249" spans="2:10" x14ac:dyDescent="0.2">
      <c r="B1249" s="131"/>
      <c r="C1249" s="131"/>
      <c r="D1249" s="131"/>
      <c r="E1249" s="131"/>
      <c r="F1249" s="131"/>
      <c r="G1249" s="131"/>
      <c r="H1249" s="131"/>
      <c r="I1249" s="131"/>
      <c r="J1249" s="131"/>
    </row>
    <row r="1250" spans="2:10" x14ac:dyDescent="0.2">
      <c r="B1250" s="131"/>
      <c r="C1250" s="131"/>
      <c r="D1250" s="131"/>
      <c r="E1250" s="131"/>
      <c r="F1250" s="131"/>
      <c r="G1250" s="131"/>
      <c r="H1250" s="131"/>
      <c r="I1250" s="131"/>
      <c r="J1250" s="131"/>
    </row>
    <row r="1251" spans="2:10" x14ac:dyDescent="0.2">
      <c r="B1251" s="131"/>
      <c r="C1251" s="131"/>
      <c r="D1251" s="131"/>
      <c r="E1251" s="131"/>
      <c r="F1251" s="131"/>
      <c r="G1251" s="131"/>
      <c r="H1251" s="131"/>
      <c r="I1251" s="131"/>
      <c r="J1251" s="131"/>
    </row>
    <row r="1252" spans="2:10" x14ac:dyDescent="0.2">
      <c r="B1252" s="131"/>
      <c r="C1252" s="131"/>
      <c r="D1252" s="131"/>
      <c r="E1252" s="131"/>
      <c r="F1252" s="131"/>
      <c r="G1252" s="131"/>
      <c r="H1252" s="131"/>
      <c r="I1252" s="131"/>
      <c r="J1252" s="131"/>
    </row>
    <row r="1253" spans="2:10" x14ac:dyDescent="0.2">
      <c r="B1253" s="131"/>
      <c r="C1253" s="131"/>
      <c r="D1253" s="131"/>
      <c r="E1253" s="131"/>
      <c r="F1253" s="131"/>
      <c r="G1253" s="131"/>
      <c r="H1253" s="131"/>
      <c r="I1253" s="131"/>
      <c r="J1253" s="131"/>
    </row>
    <row r="1254" spans="2:10" x14ac:dyDescent="0.2">
      <c r="B1254" s="131"/>
      <c r="C1254" s="131"/>
      <c r="D1254" s="131"/>
      <c r="E1254" s="131"/>
      <c r="F1254" s="131"/>
      <c r="G1254" s="131"/>
      <c r="H1254" s="131"/>
      <c r="I1254" s="131"/>
      <c r="J1254" s="131"/>
    </row>
    <row r="1255" spans="2:10" x14ac:dyDescent="0.2">
      <c r="B1255" s="131"/>
      <c r="C1255" s="131"/>
      <c r="D1255" s="131"/>
      <c r="E1255" s="131"/>
      <c r="F1255" s="131"/>
      <c r="G1255" s="131"/>
      <c r="H1255" s="131"/>
      <c r="I1255" s="131"/>
      <c r="J1255" s="131"/>
    </row>
    <row r="1256" spans="2:10" x14ac:dyDescent="0.2">
      <c r="B1256" s="131"/>
      <c r="C1256" s="131"/>
      <c r="D1256" s="131"/>
      <c r="E1256" s="131"/>
      <c r="F1256" s="131"/>
      <c r="G1256" s="131"/>
      <c r="H1256" s="131"/>
      <c r="I1256" s="131"/>
      <c r="J1256" s="131"/>
    </row>
    <row r="1257" spans="2:10" x14ac:dyDescent="0.2">
      <c r="B1257" s="131"/>
      <c r="C1257" s="131"/>
      <c r="D1257" s="131"/>
      <c r="E1257" s="131"/>
      <c r="F1257" s="131"/>
      <c r="G1257" s="131"/>
      <c r="H1257" s="131"/>
      <c r="I1257" s="131"/>
      <c r="J1257" s="131"/>
    </row>
    <row r="1258" spans="2:10" x14ac:dyDescent="0.2">
      <c r="B1258" s="131"/>
      <c r="C1258" s="131"/>
      <c r="D1258" s="131"/>
      <c r="E1258" s="131"/>
      <c r="F1258" s="131"/>
      <c r="G1258" s="131"/>
      <c r="H1258" s="131"/>
      <c r="I1258" s="131"/>
      <c r="J1258" s="131"/>
    </row>
    <row r="1259" spans="2:10" x14ac:dyDescent="0.2">
      <c r="B1259" s="131"/>
      <c r="C1259" s="131"/>
      <c r="D1259" s="131"/>
      <c r="E1259" s="131"/>
      <c r="F1259" s="131"/>
      <c r="G1259" s="131"/>
      <c r="H1259" s="131"/>
      <c r="I1259" s="131"/>
      <c r="J1259" s="131"/>
    </row>
    <row r="1260" spans="2:10" x14ac:dyDescent="0.2">
      <c r="B1260" s="131"/>
      <c r="C1260" s="131"/>
      <c r="D1260" s="131"/>
      <c r="E1260" s="131"/>
      <c r="F1260" s="131"/>
      <c r="G1260" s="131"/>
      <c r="H1260" s="131"/>
      <c r="I1260" s="131"/>
      <c r="J1260" s="131"/>
    </row>
    <row r="1261" spans="2:10" x14ac:dyDescent="0.2">
      <c r="B1261" s="131"/>
      <c r="C1261" s="131"/>
      <c r="D1261" s="131"/>
      <c r="E1261" s="131"/>
      <c r="F1261" s="131"/>
      <c r="G1261" s="131"/>
      <c r="H1261" s="131"/>
      <c r="I1261" s="131"/>
      <c r="J1261" s="131"/>
    </row>
    <row r="1262" spans="2:10" x14ac:dyDescent="0.2">
      <c r="B1262" s="131"/>
      <c r="C1262" s="131"/>
      <c r="D1262" s="131"/>
      <c r="E1262" s="131"/>
      <c r="F1262" s="131"/>
      <c r="G1262" s="131"/>
      <c r="H1262" s="131"/>
      <c r="I1262" s="131"/>
      <c r="J1262" s="131"/>
    </row>
    <row r="1263" spans="2:10" x14ac:dyDescent="0.2">
      <c r="B1263" s="131"/>
      <c r="C1263" s="131"/>
      <c r="D1263" s="131"/>
      <c r="E1263" s="131"/>
      <c r="F1263" s="131"/>
      <c r="G1263" s="131"/>
      <c r="H1263" s="131"/>
      <c r="I1263" s="131"/>
      <c r="J1263" s="131"/>
    </row>
    <row r="1264" spans="2:10" x14ac:dyDescent="0.2">
      <c r="B1264" s="131"/>
      <c r="C1264" s="131"/>
      <c r="D1264" s="131"/>
      <c r="E1264" s="131"/>
      <c r="F1264" s="131"/>
      <c r="G1264" s="131"/>
      <c r="H1264" s="131"/>
      <c r="I1264" s="131"/>
      <c r="J1264" s="131"/>
    </row>
    <row r="1265" spans="2:10" x14ac:dyDescent="0.2">
      <c r="B1265" s="131"/>
      <c r="C1265" s="131"/>
      <c r="D1265" s="131"/>
      <c r="E1265" s="131"/>
      <c r="F1265" s="131"/>
      <c r="G1265" s="131"/>
      <c r="H1265" s="131"/>
      <c r="I1265" s="131"/>
      <c r="J1265" s="131"/>
    </row>
    <row r="1266" spans="2:10" x14ac:dyDescent="0.2">
      <c r="B1266" s="131"/>
      <c r="C1266" s="131"/>
      <c r="D1266" s="131"/>
      <c r="E1266" s="131"/>
      <c r="F1266" s="131"/>
      <c r="G1266" s="131"/>
      <c r="H1266" s="131"/>
      <c r="I1266" s="131"/>
      <c r="J1266" s="131"/>
    </row>
    <row r="1267" spans="2:10" x14ac:dyDescent="0.2">
      <c r="B1267" s="131"/>
      <c r="C1267" s="131"/>
      <c r="D1267" s="131"/>
      <c r="E1267" s="131"/>
      <c r="F1267" s="131"/>
      <c r="G1267" s="131"/>
      <c r="H1267" s="131"/>
      <c r="I1267" s="131"/>
      <c r="J1267" s="131"/>
    </row>
    <row r="1268" spans="2:10" x14ac:dyDescent="0.2">
      <c r="B1268" s="131"/>
      <c r="C1268" s="131"/>
      <c r="D1268" s="131"/>
      <c r="E1268" s="131"/>
      <c r="F1268" s="131"/>
      <c r="G1268" s="131"/>
      <c r="H1268" s="131"/>
      <c r="I1268" s="131"/>
      <c r="J1268" s="131"/>
    </row>
    <row r="1269" spans="2:10" x14ac:dyDescent="0.2">
      <c r="B1269" s="131"/>
      <c r="C1269" s="131"/>
      <c r="D1269" s="131"/>
      <c r="E1269" s="131"/>
      <c r="F1269" s="131"/>
      <c r="G1269" s="131"/>
      <c r="H1269" s="131"/>
      <c r="I1269" s="131"/>
      <c r="J1269" s="131"/>
    </row>
  </sheetData>
  <sheetProtection password="A0C8" sheet="1" objects="1" scenarios="1" selectLockedCells="1"/>
  <conditionalFormatting sqref="I83:L83 C32:M32">
    <cfRule type="expression" dxfId="6" priority="1" stopIfTrue="1">
      <formula>C39&lt;0.05</formula>
    </cfRule>
  </conditionalFormatting>
  <conditionalFormatting sqref="I86:L86 C35:M35">
    <cfRule type="expression" dxfId="5" priority="2" stopIfTrue="1">
      <formula>C39&lt;0.05</formula>
    </cfRule>
  </conditionalFormatting>
  <conditionalFormatting sqref="I87:L87 C36:M36">
    <cfRule type="expression" dxfId="4" priority="3" stopIfTrue="1">
      <formula>C39&lt;0.05</formula>
    </cfRule>
  </conditionalFormatting>
  <conditionalFormatting sqref="C78:H78">
    <cfRule type="expression" dxfId="3" priority="4" stopIfTrue="1">
      <formula>#REF!&lt;0.05</formula>
    </cfRule>
  </conditionalFormatting>
  <conditionalFormatting sqref="C81:H81">
    <cfRule type="expression" dxfId="2" priority="5" stopIfTrue="1">
      <formula>#REF!&lt;0.05</formula>
    </cfRule>
  </conditionalFormatting>
  <conditionalFormatting sqref="C82:H82">
    <cfRule type="expression" dxfId="1" priority="6" stopIfTrue="1">
      <formula>#REF!&lt;0.05</formula>
    </cfRule>
  </conditionalFormatting>
  <conditionalFormatting sqref="G50 I90:L90 C39:M39">
    <cfRule type="cellIs" dxfId="0" priority="7" stopIfTrue="1" operator="lessThan">
      <formula>0.05</formula>
    </cfRule>
  </conditionalFormatting>
  <pageMargins left="0.75" right="0.75" top="1" bottom="1" header="0.5" footer="0.5"/>
  <pageSetup scale="25" orientation="portrait" horizontalDpi="1200" verticalDpi="1200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Sheet2</vt:lpstr>
      <vt:lpstr>Sheet3</vt:lpstr>
      <vt:lpstr>Two-Factor 4-Run DOE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Jeanne</dc:creator>
  <cp:lastModifiedBy>Jeanne</cp:lastModifiedBy>
  <dcterms:created xsi:type="dcterms:W3CDTF">2015-08-23T13:12:47Z</dcterms:created>
  <dcterms:modified xsi:type="dcterms:W3CDTF">2015-09-27T14:05:54Z</dcterms:modified>
</cp:coreProperties>
</file>